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d\Downloads\"/>
    </mc:Choice>
  </mc:AlternateContent>
  <xr:revisionPtr revIDLastSave="0" documentId="13_ncr:1_{28BF2103-5080-401B-9C92-A50A5CB59DBC}" xr6:coauthVersionLast="47" xr6:coauthVersionMax="47" xr10:uidLastSave="{00000000-0000-0000-0000-000000000000}"/>
  <bookViews>
    <workbookView xWindow="735" yWindow="735" windowWidth="18000" windowHeight="9270" activeTab="1" xr2:uid="{00000000-000D-0000-FFFF-FFFF00000000}"/>
  </bookViews>
  <sheets>
    <sheet name="bookings (14)" sheetId="1" r:id="rId1"/>
    <sheet name="Totale Ospiti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tVpVH4zo3yJ+cKNuIE9VYZlcNHBIVvxP+s30LqaNidA="/>
    </ext>
  </extLst>
</workbook>
</file>

<file path=xl/calcChain.xml><?xml version="1.0" encoding="utf-8"?>
<calcChain xmlns="http://schemas.openxmlformats.org/spreadsheetml/2006/main">
  <c r="H157" i="1" l="1"/>
  <c r="AF156" i="1"/>
  <c r="AE156" i="1"/>
  <c r="AD156" i="1"/>
  <c r="AB156" i="1"/>
  <c r="AA156" i="1"/>
  <c r="Y156" i="1"/>
  <c r="X156" i="1"/>
  <c r="Z156" i="1" s="1"/>
  <c r="J156" i="1"/>
  <c r="I156" i="1" s="1"/>
  <c r="AF155" i="1"/>
  <c r="AE155" i="1"/>
  <c r="AD155" i="1"/>
  <c r="AC155" i="1"/>
  <c r="Y155" i="1"/>
  <c r="AA155" i="1" s="1"/>
  <c r="X155" i="1"/>
  <c r="Z155" i="1" s="1"/>
  <c r="J155" i="1"/>
  <c r="I155" i="1"/>
  <c r="AB155" i="1" s="1"/>
  <c r="AG155" i="1" s="1"/>
  <c r="AH155" i="1" s="1"/>
  <c r="AF154" i="1"/>
  <c r="AE154" i="1"/>
  <c r="AD154" i="1"/>
  <c r="Z154" i="1"/>
  <c r="Y154" i="1"/>
  <c r="AA154" i="1" s="1"/>
  <c r="X154" i="1"/>
  <c r="J154" i="1"/>
  <c r="AG153" i="1"/>
  <c r="AH153" i="1" s="1"/>
  <c r="AF153" i="1"/>
  <c r="AE153" i="1"/>
  <c r="AD153" i="1"/>
  <c r="AA153" i="1"/>
  <c r="Y153" i="1"/>
  <c r="X153" i="1"/>
  <c r="Z153" i="1" s="1"/>
  <c r="J153" i="1"/>
  <c r="AC153" i="1" s="1"/>
  <c r="I153" i="1"/>
  <c r="AB153" i="1" s="1"/>
  <c r="AH152" i="1"/>
  <c r="AF152" i="1"/>
  <c r="AE152" i="1"/>
  <c r="AD152" i="1"/>
  <c r="AA152" i="1"/>
  <c r="Y152" i="1"/>
  <c r="X152" i="1"/>
  <c r="Z152" i="1" s="1"/>
  <c r="J152" i="1"/>
  <c r="AC152" i="1" s="1"/>
  <c r="I152" i="1"/>
  <c r="AB152" i="1" s="1"/>
  <c r="AG152" i="1" s="1"/>
  <c r="AF151" i="1"/>
  <c r="AE151" i="1"/>
  <c r="AD151" i="1"/>
  <c r="AC151" i="1"/>
  <c r="AG151" i="1" s="1"/>
  <c r="AH151" i="1" s="1"/>
  <c r="Y151" i="1"/>
  <c r="AA151" i="1" s="1"/>
  <c r="X151" i="1"/>
  <c r="Z151" i="1" s="1"/>
  <c r="J151" i="1"/>
  <c r="I151" i="1"/>
  <c r="AB151" i="1" s="1"/>
  <c r="AF150" i="1"/>
  <c r="AE150" i="1"/>
  <c r="AD150" i="1"/>
  <c r="Y150" i="1"/>
  <c r="AA150" i="1" s="1"/>
  <c r="X150" i="1"/>
  <c r="Z150" i="1" s="1"/>
  <c r="J150" i="1"/>
  <c r="I150" i="1" s="1"/>
  <c r="AB150" i="1" s="1"/>
  <c r="AF149" i="1"/>
  <c r="AE149" i="1"/>
  <c r="AD149" i="1"/>
  <c r="Z149" i="1"/>
  <c r="Y149" i="1"/>
  <c r="AA149" i="1" s="1"/>
  <c r="X149" i="1"/>
  <c r="J149" i="1"/>
  <c r="AC149" i="1" s="1"/>
  <c r="I149" i="1"/>
  <c r="AB149" i="1" s="1"/>
  <c r="AG149" i="1" s="1"/>
  <c r="AH149" i="1" s="1"/>
  <c r="AF148" i="1"/>
  <c r="AE148" i="1"/>
  <c r="AD148" i="1"/>
  <c r="AA148" i="1"/>
  <c r="Y148" i="1"/>
  <c r="X148" i="1"/>
  <c r="Z148" i="1" s="1"/>
  <c r="J148" i="1"/>
  <c r="AF147" i="1"/>
  <c r="AE147" i="1"/>
  <c r="AD147" i="1"/>
  <c r="AC147" i="1"/>
  <c r="AB147" i="1"/>
  <c r="AG147" i="1" s="1"/>
  <c r="Z147" i="1"/>
  <c r="Y147" i="1"/>
  <c r="AA147" i="1" s="1"/>
  <c r="X147" i="1"/>
  <c r="J147" i="1"/>
  <c r="I147" i="1"/>
  <c r="AF146" i="1"/>
  <c r="AE146" i="1"/>
  <c r="AD146" i="1"/>
  <c r="AC146" i="1"/>
  <c r="AA146" i="1"/>
  <c r="Z146" i="1"/>
  <c r="Y146" i="1"/>
  <c r="X146" i="1"/>
  <c r="J146" i="1"/>
  <c r="I146" i="1"/>
  <c r="AB146" i="1" s="1"/>
  <c r="AG146" i="1" s="1"/>
  <c r="AH146" i="1" s="1"/>
  <c r="AF145" i="1"/>
  <c r="AE145" i="1"/>
  <c r="AD145" i="1"/>
  <c r="AA145" i="1"/>
  <c r="Z145" i="1"/>
  <c r="Y145" i="1"/>
  <c r="X145" i="1"/>
  <c r="J145" i="1"/>
  <c r="AF144" i="1"/>
  <c r="AE144" i="1"/>
  <c r="AD144" i="1"/>
  <c r="AA144" i="1"/>
  <c r="Y144" i="1"/>
  <c r="X144" i="1"/>
  <c r="Z144" i="1" s="1"/>
  <c r="J144" i="1"/>
  <c r="I144" i="1" s="1"/>
  <c r="AB144" i="1" s="1"/>
  <c r="AF143" i="1"/>
  <c r="AE143" i="1"/>
  <c r="AD143" i="1"/>
  <c r="AC143" i="1"/>
  <c r="Y143" i="1"/>
  <c r="AA143" i="1" s="1"/>
  <c r="X143" i="1"/>
  <c r="Z143" i="1" s="1"/>
  <c r="J143" i="1"/>
  <c r="I143" i="1"/>
  <c r="AB143" i="1" s="1"/>
  <c r="AG143" i="1" s="1"/>
  <c r="AH143" i="1" s="1"/>
  <c r="AF142" i="1"/>
  <c r="AE142" i="1"/>
  <c r="AD142" i="1"/>
  <c r="AC142" i="1"/>
  <c r="AG142" i="1" s="1"/>
  <c r="AH142" i="1" s="1"/>
  <c r="Z142" i="1"/>
  <c r="Y142" i="1"/>
  <c r="AA142" i="1" s="1"/>
  <c r="X142" i="1"/>
  <c r="J142" i="1"/>
  <c r="I142" i="1" s="1"/>
  <c r="AB142" i="1" s="1"/>
  <c r="AG141" i="1"/>
  <c r="AH141" i="1" s="1"/>
  <c r="AF141" i="1"/>
  <c r="AE141" i="1"/>
  <c r="AD141" i="1"/>
  <c r="AA141" i="1"/>
  <c r="Y141" i="1"/>
  <c r="X141" i="1"/>
  <c r="Z141" i="1" s="1"/>
  <c r="J141" i="1"/>
  <c r="AC141" i="1" s="1"/>
  <c r="I141" i="1"/>
  <c r="AB141" i="1" s="1"/>
  <c r="AF140" i="1"/>
  <c r="AE140" i="1"/>
  <c r="AD140" i="1"/>
  <c r="AA140" i="1"/>
  <c r="Y140" i="1"/>
  <c r="X140" i="1"/>
  <c r="Z140" i="1" s="1"/>
  <c r="J140" i="1"/>
  <c r="AC140" i="1" s="1"/>
  <c r="AF139" i="1"/>
  <c r="AE139" i="1"/>
  <c r="AD139" i="1"/>
  <c r="Z139" i="1"/>
  <c r="Y139" i="1"/>
  <c r="AA139" i="1" s="1"/>
  <c r="X139" i="1"/>
  <c r="J139" i="1"/>
  <c r="AC139" i="1" s="1"/>
  <c r="I139" i="1"/>
  <c r="AB139" i="1" s="1"/>
  <c r="AG139" i="1" s="1"/>
  <c r="AH139" i="1" s="1"/>
  <c r="AF138" i="1"/>
  <c r="AE138" i="1"/>
  <c r="AD138" i="1"/>
  <c r="Y138" i="1"/>
  <c r="AA138" i="1" s="1"/>
  <c r="X138" i="1"/>
  <c r="Z138" i="1" s="1"/>
  <c r="J138" i="1"/>
  <c r="AC138" i="1" s="1"/>
  <c r="I138" i="1"/>
  <c r="AB138" i="1" s="1"/>
  <c r="AG138" i="1" s="1"/>
  <c r="AH138" i="1" s="1"/>
  <c r="AF137" i="1"/>
  <c r="AE137" i="1"/>
  <c r="AD137" i="1"/>
  <c r="Y137" i="1"/>
  <c r="AA137" i="1" s="1"/>
  <c r="X137" i="1"/>
  <c r="Z137" i="1" s="1"/>
  <c r="J137" i="1"/>
  <c r="AF136" i="1"/>
  <c r="AE136" i="1"/>
  <c r="AD136" i="1"/>
  <c r="Z136" i="1"/>
  <c r="Y136" i="1"/>
  <c r="AA136" i="1" s="1"/>
  <c r="X136" i="1"/>
  <c r="J136" i="1"/>
  <c r="I136" i="1" s="1"/>
  <c r="AB136" i="1" s="1"/>
  <c r="AF135" i="1"/>
  <c r="AE135" i="1"/>
  <c r="AD135" i="1"/>
  <c r="AC135" i="1"/>
  <c r="AB135" i="1"/>
  <c r="AG135" i="1" s="1"/>
  <c r="AH135" i="1" s="1"/>
  <c r="Y135" i="1"/>
  <c r="AA135" i="1" s="1"/>
  <c r="X135" i="1"/>
  <c r="Z135" i="1" s="1"/>
  <c r="J135" i="1"/>
  <c r="I135" i="1"/>
  <c r="AF134" i="1"/>
  <c r="AE134" i="1"/>
  <c r="AD134" i="1"/>
  <c r="AC134" i="1"/>
  <c r="AG134" i="1" s="1"/>
  <c r="AH134" i="1" s="1"/>
  <c r="Z134" i="1"/>
  <c r="Y134" i="1"/>
  <c r="AA134" i="1" s="1"/>
  <c r="X134" i="1"/>
  <c r="J134" i="1"/>
  <c r="I134" i="1"/>
  <c r="AB134" i="1" s="1"/>
  <c r="AD133" i="1"/>
  <c r="AC133" i="1"/>
  <c r="AB133" i="1"/>
  <c r="AA133" i="1"/>
  <c r="Z133" i="1"/>
  <c r="Y133" i="1"/>
  <c r="X133" i="1"/>
  <c r="J133" i="1"/>
  <c r="I133" i="1"/>
  <c r="AE133" i="1" s="1"/>
  <c r="AF132" i="1"/>
  <c r="AE132" i="1"/>
  <c r="AD132" i="1"/>
  <c r="AA132" i="1"/>
  <c r="Y132" i="1"/>
  <c r="X132" i="1"/>
  <c r="Z132" i="1" s="1"/>
  <c r="J132" i="1"/>
  <c r="I132" i="1" s="1"/>
  <c r="AB132" i="1" s="1"/>
  <c r="AF131" i="1"/>
  <c r="AE131" i="1"/>
  <c r="AD131" i="1"/>
  <c r="AC131" i="1"/>
  <c r="AB131" i="1"/>
  <c r="AG131" i="1" s="1"/>
  <c r="AH131" i="1" s="1"/>
  <c r="Y131" i="1"/>
  <c r="AA131" i="1" s="1"/>
  <c r="X131" i="1"/>
  <c r="Z131" i="1" s="1"/>
  <c r="J131" i="1"/>
  <c r="I131" i="1"/>
  <c r="AH130" i="1"/>
  <c r="AF130" i="1"/>
  <c r="AE130" i="1"/>
  <c r="AD130" i="1"/>
  <c r="AC130" i="1"/>
  <c r="Z130" i="1"/>
  <c r="Y130" i="1"/>
  <c r="AA130" i="1" s="1"/>
  <c r="X130" i="1"/>
  <c r="J130" i="1"/>
  <c r="I130" i="1"/>
  <c r="AB130" i="1" s="1"/>
  <c r="AG130" i="1" s="1"/>
  <c r="AF129" i="1"/>
  <c r="AE129" i="1"/>
  <c r="AD129" i="1"/>
  <c r="AA129" i="1"/>
  <c r="Y129" i="1"/>
  <c r="X129" i="1"/>
  <c r="Z129" i="1" s="1"/>
  <c r="J129" i="1"/>
  <c r="AF128" i="1"/>
  <c r="AE128" i="1"/>
  <c r="AD128" i="1"/>
  <c r="AA128" i="1"/>
  <c r="Y128" i="1"/>
  <c r="X128" i="1"/>
  <c r="Z128" i="1" s="1"/>
  <c r="J128" i="1"/>
  <c r="AC128" i="1" s="1"/>
  <c r="AF127" i="1"/>
  <c r="AE127" i="1"/>
  <c r="AD127" i="1"/>
  <c r="Z127" i="1"/>
  <c r="Y127" i="1"/>
  <c r="AA127" i="1" s="1"/>
  <c r="X127" i="1"/>
  <c r="J127" i="1"/>
  <c r="AC127" i="1" s="1"/>
  <c r="I127" i="1"/>
  <c r="AB127" i="1" s="1"/>
  <c r="AG127" i="1" s="1"/>
  <c r="AH127" i="1" s="1"/>
  <c r="AF126" i="1"/>
  <c r="AE126" i="1"/>
  <c r="AD126" i="1"/>
  <c r="AA126" i="1"/>
  <c r="Z126" i="1"/>
  <c r="Y126" i="1"/>
  <c r="X126" i="1"/>
  <c r="J126" i="1"/>
  <c r="AC126" i="1" s="1"/>
  <c r="I126" i="1"/>
  <c r="AB126" i="1" s="1"/>
  <c r="AG126" i="1" s="1"/>
  <c r="AH126" i="1" s="1"/>
  <c r="AF125" i="1"/>
  <c r="AE125" i="1"/>
  <c r="AD125" i="1"/>
  <c r="Z125" i="1"/>
  <c r="Y125" i="1"/>
  <c r="AA125" i="1" s="1"/>
  <c r="X125" i="1"/>
  <c r="J125" i="1"/>
  <c r="AC125" i="1" s="1"/>
  <c r="I125" i="1"/>
  <c r="AB125" i="1" s="1"/>
  <c r="AG125" i="1" s="1"/>
  <c r="AH125" i="1" s="1"/>
  <c r="AF124" i="1"/>
  <c r="AE124" i="1"/>
  <c r="AD124" i="1"/>
  <c r="AC124" i="1"/>
  <c r="AB124" i="1"/>
  <c r="Y124" i="1"/>
  <c r="AA124" i="1" s="1"/>
  <c r="X124" i="1"/>
  <c r="Z124" i="1" s="1"/>
  <c r="J124" i="1"/>
  <c r="I124" i="1" s="1"/>
  <c r="AF123" i="1"/>
  <c r="AE123" i="1"/>
  <c r="AD123" i="1"/>
  <c r="AC123" i="1"/>
  <c r="AB123" i="1"/>
  <c r="AA123" i="1"/>
  <c r="Y123" i="1"/>
  <c r="X123" i="1"/>
  <c r="Z123" i="1" s="1"/>
  <c r="J123" i="1"/>
  <c r="I123" i="1"/>
  <c r="AF122" i="1"/>
  <c r="AE122" i="1"/>
  <c r="AD122" i="1"/>
  <c r="AC122" i="1"/>
  <c r="AB122" i="1"/>
  <c r="AG122" i="1" s="1"/>
  <c r="AH122" i="1" s="1"/>
  <c r="Z122" i="1"/>
  <c r="Y122" i="1"/>
  <c r="AA122" i="1" s="1"/>
  <c r="X122" i="1"/>
  <c r="J122" i="1"/>
  <c r="I122" i="1"/>
  <c r="AF121" i="1"/>
  <c r="AD121" i="1"/>
  <c r="AC121" i="1"/>
  <c r="AB121" i="1"/>
  <c r="AG121" i="1" s="1"/>
  <c r="AH121" i="1" s="1"/>
  <c r="AA121" i="1"/>
  <c r="Z121" i="1"/>
  <c r="Y121" i="1"/>
  <c r="X121" i="1"/>
  <c r="J121" i="1"/>
  <c r="I121" i="1"/>
  <c r="AE121" i="1" s="1"/>
  <c r="AF120" i="1"/>
  <c r="AE120" i="1"/>
  <c r="AD120" i="1"/>
  <c r="AA120" i="1"/>
  <c r="Y120" i="1"/>
  <c r="X120" i="1"/>
  <c r="Z120" i="1" s="1"/>
  <c r="J120" i="1"/>
  <c r="AF119" i="1"/>
  <c r="AE119" i="1"/>
  <c r="AD119" i="1"/>
  <c r="AC119" i="1"/>
  <c r="AB119" i="1"/>
  <c r="Y119" i="1"/>
  <c r="AA119" i="1" s="1"/>
  <c r="X119" i="1"/>
  <c r="Z119" i="1" s="1"/>
  <c r="J119" i="1"/>
  <c r="I119" i="1"/>
  <c r="AF118" i="1"/>
  <c r="AE118" i="1"/>
  <c r="AD118" i="1"/>
  <c r="AH118" i="1" s="1"/>
  <c r="AC118" i="1"/>
  <c r="Z118" i="1"/>
  <c r="Y118" i="1"/>
  <c r="AA118" i="1" s="1"/>
  <c r="X118" i="1"/>
  <c r="J118" i="1"/>
  <c r="I118" i="1"/>
  <c r="AB118" i="1" s="1"/>
  <c r="AG118" i="1" s="1"/>
  <c r="AF117" i="1"/>
  <c r="AE117" i="1"/>
  <c r="AD117" i="1"/>
  <c r="AA117" i="1"/>
  <c r="Y117" i="1"/>
  <c r="X117" i="1"/>
  <c r="Z117" i="1" s="1"/>
  <c r="J117" i="1"/>
  <c r="AF116" i="1"/>
  <c r="AE116" i="1"/>
  <c r="AD116" i="1"/>
  <c r="AA116" i="1"/>
  <c r="Y116" i="1"/>
  <c r="X116" i="1"/>
  <c r="Z116" i="1" s="1"/>
  <c r="J116" i="1"/>
  <c r="AC116" i="1" s="1"/>
  <c r="I116" i="1"/>
  <c r="AB116" i="1" s="1"/>
  <c r="AG116" i="1" s="1"/>
  <c r="AH116" i="1" s="1"/>
  <c r="AF115" i="1"/>
  <c r="AE115" i="1"/>
  <c r="AD115" i="1"/>
  <c r="Z115" i="1"/>
  <c r="Y115" i="1"/>
  <c r="AA115" i="1" s="1"/>
  <c r="X115" i="1"/>
  <c r="J115" i="1"/>
  <c r="AC115" i="1" s="1"/>
  <c r="I115" i="1"/>
  <c r="AB115" i="1" s="1"/>
  <c r="AG115" i="1" s="1"/>
  <c r="AH115" i="1" s="1"/>
  <c r="AF114" i="1"/>
  <c r="AE114" i="1"/>
  <c r="AD114" i="1"/>
  <c r="AA114" i="1"/>
  <c r="Z114" i="1"/>
  <c r="Y114" i="1"/>
  <c r="X114" i="1"/>
  <c r="J114" i="1"/>
  <c r="AC114" i="1" s="1"/>
  <c r="I114" i="1"/>
  <c r="AB114" i="1" s="1"/>
  <c r="AG114" i="1" s="1"/>
  <c r="AH114" i="1" s="1"/>
  <c r="AF113" i="1"/>
  <c r="AE113" i="1"/>
  <c r="AD113" i="1"/>
  <c r="Z113" i="1"/>
  <c r="Y113" i="1"/>
  <c r="AA113" i="1" s="1"/>
  <c r="X113" i="1"/>
  <c r="J113" i="1"/>
  <c r="AC113" i="1" s="1"/>
  <c r="I113" i="1"/>
  <c r="AB113" i="1" s="1"/>
  <c r="AG113" i="1" s="1"/>
  <c r="AH113" i="1" s="1"/>
  <c r="AF112" i="1"/>
  <c r="AE112" i="1"/>
  <c r="AD112" i="1"/>
  <c r="AC112" i="1"/>
  <c r="AB112" i="1"/>
  <c r="Y112" i="1"/>
  <c r="AA112" i="1" s="1"/>
  <c r="X112" i="1"/>
  <c r="Z112" i="1" s="1"/>
  <c r="J112" i="1"/>
  <c r="I112" i="1" s="1"/>
  <c r="AF111" i="1"/>
  <c r="AE111" i="1"/>
  <c r="AD111" i="1"/>
  <c r="AC111" i="1"/>
  <c r="AB111" i="1"/>
  <c r="AG111" i="1" s="1"/>
  <c r="AH111" i="1" s="1"/>
  <c r="AA111" i="1"/>
  <c r="Y111" i="1"/>
  <c r="X111" i="1"/>
  <c r="Z111" i="1" s="1"/>
  <c r="J111" i="1"/>
  <c r="I111" i="1"/>
  <c r="AF110" i="1"/>
  <c r="AE110" i="1"/>
  <c r="AD110" i="1"/>
  <c r="AC110" i="1"/>
  <c r="AB110" i="1"/>
  <c r="AG110" i="1" s="1"/>
  <c r="AH110" i="1" s="1"/>
  <c r="Z110" i="1"/>
  <c r="Y110" i="1"/>
  <c r="AA110" i="1" s="1"/>
  <c r="X110" i="1"/>
  <c r="J110" i="1"/>
  <c r="I110" i="1"/>
  <c r="AF109" i="1"/>
  <c r="AE109" i="1"/>
  <c r="AD109" i="1"/>
  <c r="AC109" i="1"/>
  <c r="AB109" i="1"/>
  <c r="AG109" i="1" s="1"/>
  <c r="AH109" i="1" s="1"/>
  <c r="AA109" i="1"/>
  <c r="Z109" i="1"/>
  <c r="Y109" i="1"/>
  <c r="X109" i="1"/>
  <c r="J109" i="1"/>
  <c r="I109" i="1"/>
  <c r="AF108" i="1"/>
  <c r="AE108" i="1"/>
  <c r="AD108" i="1"/>
  <c r="AA108" i="1"/>
  <c r="Y108" i="1"/>
  <c r="X108" i="1"/>
  <c r="Z108" i="1" s="1"/>
  <c r="J108" i="1"/>
  <c r="AF107" i="1"/>
  <c r="AE107" i="1"/>
  <c r="AD107" i="1"/>
  <c r="AC107" i="1"/>
  <c r="Y107" i="1"/>
  <c r="AA107" i="1" s="1"/>
  <c r="X107" i="1"/>
  <c r="Z107" i="1" s="1"/>
  <c r="J107" i="1"/>
  <c r="I107" i="1"/>
  <c r="AB107" i="1" s="1"/>
  <c r="AG107" i="1" s="1"/>
  <c r="AH107" i="1" s="1"/>
  <c r="AF106" i="1"/>
  <c r="AE106" i="1"/>
  <c r="AD106" i="1"/>
  <c r="AH106" i="1" s="1"/>
  <c r="Z106" i="1"/>
  <c r="Y106" i="1"/>
  <c r="AA106" i="1" s="1"/>
  <c r="X106" i="1"/>
  <c r="J106" i="1"/>
  <c r="AC106" i="1" s="1"/>
  <c r="I106" i="1"/>
  <c r="AB106" i="1" s="1"/>
  <c r="AG106" i="1" s="1"/>
  <c r="AF105" i="1"/>
  <c r="AE105" i="1"/>
  <c r="AD105" i="1"/>
  <c r="AA105" i="1"/>
  <c r="Y105" i="1"/>
  <c r="X105" i="1"/>
  <c r="Z105" i="1" s="1"/>
  <c r="J105" i="1"/>
  <c r="AF104" i="1"/>
  <c r="AE104" i="1"/>
  <c r="AD104" i="1"/>
  <c r="AA104" i="1"/>
  <c r="Y104" i="1"/>
  <c r="X104" i="1"/>
  <c r="Z104" i="1" s="1"/>
  <c r="J104" i="1"/>
  <c r="AC104" i="1" s="1"/>
  <c r="I104" i="1"/>
  <c r="AB104" i="1" s="1"/>
  <c r="AG104" i="1" s="1"/>
  <c r="AH104" i="1" s="1"/>
  <c r="AF103" i="1"/>
  <c r="AE103" i="1"/>
  <c r="AD103" i="1"/>
  <c r="Z103" i="1"/>
  <c r="Y103" i="1"/>
  <c r="AA103" i="1" s="1"/>
  <c r="X103" i="1"/>
  <c r="J103" i="1"/>
  <c r="AC103" i="1" s="1"/>
  <c r="I103" i="1"/>
  <c r="AB103" i="1" s="1"/>
  <c r="AF102" i="1"/>
  <c r="AE102" i="1"/>
  <c r="AD102" i="1"/>
  <c r="AA102" i="1"/>
  <c r="Z102" i="1"/>
  <c r="Y102" i="1"/>
  <c r="X102" i="1"/>
  <c r="J102" i="1"/>
  <c r="AC102" i="1" s="1"/>
  <c r="I102" i="1"/>
  <c r="AB102" i="1" s="1"/>
  <c r="AG102" i="1" s="1"/>
  <c r="AH102" i="1" s="1"/>
  <c r="AF101" i="1"/>
  <c r="AE101" i="1"/>
  <c r="AD101" i="1"/>
  <c r="Z101" i="1"/>
  <c r="Y101" i="1"/>
  <c r="AA101" i="1" s="1"/>
  <c r="X101" i="1"/>
  <c r="J101" i="1"/>
  <c r="AC101" i="1" s="1"/>
  <c r="I101" i="1"/>
  <c r="AB101" i="1" s="1"/>
  <c r="AG101" i="1" s="1"/>
  <c r="AH101" i="1" s="1"/>
  <c r="AF100" i="1"/>
  <c r="AE100" i="1"/>
  <c r="AD100" i="1"/>
  <c r="AC100" i="1"/>
  <c r="AB100" i="1"/>
  <c r="Y100" i="1"/>
  <c r="AA100" i="1" s="1"/>
  <c r="X100" i="1"/>
  <c r="Z100" i="1" s="1"/>
  <c r="J100" i="1"/>
  <c r="I100" i="1" s="1"/>
  <c r="AF99" i="1"/>
  <c r="AE99" i="1"/>
  <c r="AD99" i="1"/>
  <c r="AC99" i="1"/>
  <c r="AB99" i="1"/>
  <c r="AG99" i="1" s="1"/>
  <c r="AH99" i="1" s="1"/>
  <c r="AA99" i="1"/>
  <c r="Y99" i="1"/>
  <c r="X99" i="1"/>
  <c r="Z99" i="1" s="1"/>
  <c r="J99" i="1"/>
  <c r="I99" i="1"/>
  <c r="AE98" i="1"/>
  <c r="AD98" i="1"/>
  <c r="AC98" i="1"/>
  <c r="AB98" i="1"/>
  <c r="AG98" i="1" s="1"/>
  <c r="AH98" i="1" s="1"/>
  <c r="AA98" i="1"/>
  <c r="Z98" i="1"/>
  <c r="Y98" i="1"/>
  <c r="X98" i="1"/>
  <c r="J98" i="1"/>
  <c r="I98" i="1"/>
  <c r="AF98" i="1" s="1"/>
  <c r="AF97" i="1"/>
  <c r="AE97" i="1"/>
  <c r="AD97" i="1"/>
  <c r="AA97" i="1"/>
  <c r="Z97" i="1"/>
  <c r="Y97" i="1"/>
  <c r="X97" i="1"/>
  <c r="J97" i="1"/>
  <c r="AF96" i="1"/>
  <c r="AE96" i="1"/>
  <c r="AD96" i="1"/>
  <c r="AA96" i="1"/>
  <c r="Y96" i="1"/>
  <c r="X96" i="1"/>
  <c r="Z96" i="1" s="1"/>
  <c r="J96" i="1"/>
  <c r="AF95" i="1"/>
  <c r="AE95" i="1"/>
  <c r="AD95" i="1"/>
  <c r="AH95" i="1" s="1"/>
  <c r="AC95" i="1"/>
  <c r="AB95" i="1"/>
  <c r="AG95" i="1" s="1"/>
  <c r="Y95" i="1"/>
  <c r="AA95" i="1" s="1"/>
  <c r="X95" i="1"/>
  <c r="Z95" i="1" s="1"/>
  <c r="J95" i="1"/>
  <c r="I95" i="1"/>
  <c r="AF94" i="1"/>
  <c r="AE94" i="1"/>
  <c r="AD94" i="1"/>
  <c r="AC94" i="1"/>
  <c r="AG94" i="1" s="1"/>
  <c r="AH94" i="1" s="1"/>
  <c r="Z94" i="1"/>
  <c r="Y94" i="1"/>
  <c r="AA94" i="1" s="1"/>
  <c r="X94" i="1"/>
  <c r="J94" i="1"/>
  <c r="I94" i="1" s="1"/>
  <c r="AB94" i="1" s="1"/>
  <c r="AF93" i="1"/>
  <c r="AE93" i="1"/>
  <c r="AD93" i="1"/>
  <c r="AA93" i="1"/>
  <c r="Z93" i="1"/>
  <c r="Y93" i="1"/>
  <c r="X93" i="1"/>
  <c r="J93" i="1"/>
  <c r="AC93" i="1" s="1"/>
  <c r="AF92" i="1"/>
  <c r="AE92" i="1"/>
  <c r="AD92" i="1"/>
  <c r="Y92" i="1"/>
  <c r="AA92" i="1" s="1"/>
  <c r="X92" i="1"/>
  <c r="Z92" i="1" s="1"/>
  <c r="J92" i="1"/>
  <c r="AC92" i="1" s="1"/>
  <c r="I92" i="1"/>
  <c r="AB92" i="1" s="1"/>
  <c r="AG92" i="1" s="1"/>
  <c r="AH92" i="1" s="1"/>
  <c r="AF91" i="1"/>
  <c r="AE91" i="1"/>
  <c r="AD91" i="1"/>
  <c r="Z91" i="1"/>
  <c r="Y91" i="1"/>
  <c r="AA91" i="1" s="1"/>
  <c r="X91" i="1"/>
  <c r="J91" i="1"/>
  <c r="AC91" i="1" s="1"/>
  <c r="I91" i="1"/>
  <c r="AB91" i="1" s="1"/>
  <c r="AG91" i="1" s="1"/>
  <c r="AH91" i="1" s="1"/>
  <c r="AH90" i="1"/>
  <c r="AF90" i="1"/>
  <c r="AE90" i="1"/>
  <c r="AD90" i="1"/>
  <c r="Z90" i="1"/>
  <c r="Y90" i="1"/>
  <c r="AA90" i="1" s="1"/>
  <c r="X90" i="1"/>
  <c r="J90" i="1"/>
  <c r="AC90" i="1" s="1"/>
  <c r="I90" i="1"/>
  <c r="AB90" i="1" s="1"/>
  <c r="AG90" i="1" s="1"/>
  <c r="AF89" i="1"/>
  <c r="AE89" i="1"/>
  <c r="AD89" i="1"/>
  <c r="AB89" i="1"/>
  <c r="AG89" i="1" s="1"/>
  <c r="AH89" i="1" s="1"/>
  <c r="Y89" i="1"/>
  <c r="AA89" i="1" s="1"/>
  <c r="X89" i="1"/>
  <c r="Z89" i="1" s="1"/>
  <c r="J89" i="1"/>
  <c r="AC89" i="1" s="1"/>
  <c r="I89" i="1"/>
  <c r="AF88" i="1"/>
  <c r="AE88" i="1"/>
  <c r="AD88" i="1"/>
  <c r="AA88" i="1"/>
  <c r="Y88" i="1"/>
  <c r="X88" i="1"/>
  <c r="Z88" i="1" s="1"/>
  <c r="J88" i="1"/>
  <c r="AF87" i="1"/>
  <c r="AE87" i="1"/>
  <c r="AD87" i="1"/>
  <c r="AC87" i="1"/>
  <c r="AB87" i="1"/>
  <c r="AG87" i="1" s="1"/>
  <c r="AH87" i="1" s="1"/>
  <c r="AA87" i="1"/>
  <c r="Z87" i="1"/>
  <c r="Y87" i="1"/>
  <c r="X87" i="1"/>
  <c r="J87" i="1"/>
  <c r="I87" i="1"/>
  <c r="AF86" i="1"/>
  <c r="AE86" i="1"/>
  <c r="AD86" i="1"/>
  <c r="AC86" i="1"/>
  <c r="AB86" i="1"/>
  <c r="AG86" i="1" s="1"/>
  <c r="AH86" i="1" s="1"/>
  <c r="AA86" i="1"/>
  <c r="Z86" i="1"/>
  <c r="Y86" i="1"/>
  <c r="X86" i="1"/>
  <c r="J86" i="1"/>
  <c r="I86" i="1"/>
  <c r="AF85" i="1"/>
  <c r="AE85" i="1"/>
  <c r="AD85" i="1"/>
  <c r="AA85" i="1"/>
  <c r="Z85" i="1"/>
  <c r="Y85" i="1"/>
  <c r="X85" i="1"/>
  <c r="J85" i="1"/>
  <c r="AF84" i="1"/>
  <c r="AE84" i="1"/>
  <c r="AD84" i="1"/>
  <c r="AB84" i="1"/>
  <c r="AA84" i="1"/>
  <c r="Y84" i="1"/>
  <c r="X84" i="1"/>
  <c r="Z84" i="1" s="1"/>
  <c r="J84" i="1"/>
  <c r="I84" i="1" s="1"/>
  <c r="AH83" i="1"/>
  <c r="AF83" i="1"/>
  <c r="AE83" i="1"/>
  <c r="AD83" i="1"/>
  <c r="AC83" i="1"/>
  <c r="Y83" i="1"/>
  <c r="AA83" i="1" s="1"/>
  <c r="X83" i="1"/>
  <c r="Z83" i="1" s="1"/>
  <c r="J83" i="1"/>
  <c r="I83" i="1"/>
  <c r="AB83" i="1" s="1"/>
  <c r="AG83" i="1" s="1"/>
  <c r="AF82" i="1"/>
  <c r="AE82" i="1"/>
  <c r="AD82" i="1"/>
  <c r="AC82" i="1"/>
  <c r="AG82" i="1" s="1"/>
  <c r="AH82" i="1" s="1"/>
  <c r="Z82" i="1"/>
  <c r="Y82" i="1"/>
  <c r="AA82" i="1" s="1"/>
  <c r="X82" i="1"/>
  <c r="J82" i="1"/>
  <c r="I82" i="1" s="1"/>
  <c r="AB82" i="1" s="1"/>
  <c r="AF81" i="1"/>
  <c r="AE81" i="1"/>
  <c r="AD81" i="1"/>
  <c r="AA81" i="1"/>
  <c r="Z81" i="1"/>
  <c r="Y81" i="1"/>
  <c r="X81" i="1"/>
  <c r="J81" i="1"/>
  <c r="AC81" i="1" s="1"/>
  <c r="AF80" i="1"/>
  <c r="AE80" i="1"/>
  <c r="AD80" i="1"/>
  <c r="Y80" i="1"/>
  <c r="AA80" i="1" s="1"/>
  <c r="X80" i="1"/>
  <c r="Z80" i="1" s="1"/>
  <c r="J80" i="1"/>
  <c r="AC80" i="1" s="1"/>
  <c r="I80" i="1"/>
  <c r="AB80" i="1" s="1"/>
  <c r="AG80" i="1" s="1"/>
  <c r="AH80" i="1" s="1"/>
  <c r="AH79" i="1"/>
  <c r="AF79" i="1"/>
  <c r="AE79" i="1"/>
  <c r="AD79" i="1"/>
  <c r="Z79" i="1"/>
  <c r="Y79" i="1"/>
  <c r="AA79" i="1" s="1"/>
  <c r="X79" i="1"/>
  <c r="J79" i="1"/>
  <c r="AC79" i="1" s="1"/>
  <c r="I79" i="1"/>
  <c r="AB79" i="1" s="1"/>
  <c r="AG79" i="1" s="1"/>
  <c r="AF78" i="1"/>
  <c r="AE78" i="1"/>
  <c r="AD78" i="1"/>
  <c r="AH78" i="1" s="1"/>
  <c r="Z78" i="1"/>
  <c r="Y78" i="1"/>
  <c r="AA78" i="1" s="1"/>
  <c r="X78" i="1"/>
  <c r="J78" i="1"/>
  <c r="AC78" i="1" s="1"/>
  <c r="I78" i="1"/>
  <c r="AB78" i="1" s="1"/>
  <c r="AG78" i="1" s="1"/>
  <c r="AF77" i="1"/>
  <c r="AE77" i="1"/>
  <c r="AD77" i="1"/>
  <c r="AB77" i="1"/>
  <c r="AG77" i="1" s="1"/>
  <c r="AH77" i="1" s="1"/>
  <c r="Y77" i="1"/>
  <c r="AA77" i="1" s="1"/>
  <c r="X77" i="1"/>
  <c r="Z77" i="1" s="1"/>
  <c r="J77" i="1"/>
  <c r="AC77" i="1" s="1"/>
  <c r="I77" i="1"/>
  <c r="AF76" i="1"/>
  <c r="AE76" i="1"/>
  <c r="AD76" i="1"/>
  <c r="AA76" i="1"/>
  <c r="Y76" i="1"/>
  <c r="X76" i="1"/>
  <c r="Z76" i="1" s="1"/>
  <c r="J76" i="1"/>
  <c r="AF75" i="1"/>
  <c r="AE75" i="1"/>
  <c r="AD75" i="1"/>
  <c r="AC75" i="1"/>
  <c r="AB75" i="1"/>
  <c r="AG75" i="1" s="1"/>
  <c r="AH75" i="1" s="1"/>
  <c r="AA75" i="1"/>
  <c r="Z75" i="1"/>
  <c r="Y75" i="1"/>
  <c r="X75" i="1"/>
  <c r="J75" i="1"/>
  <c r="I75" i="1"/>
  <c r="AF74" i="1"/>
  <c r="AE74" i="1"/>
  <c r="AD74" i="1"/>
  <c r="AC74" i="1"/>
  <c r="AB74" i="1"/>
  <c r="AG74" i="1" s="1"/>
  <c r="AH74" i="1" s="1"/>
  <c r="AA74" i="1"/>
  <c r="Z74" i="1"/>
  <c r="Y74" i="1"/>
  <c r="X74" i="1"/>
  <c r="J74" i="1"/>
  <c r="I74" i="1"/>
  <c r="AD73" i="1"/>
  <c r="AA73" i="1"/>
  <c r="Z73" i="1"/>
  <c r="Y73" i="1"/>
  <c r="X73" i="1"/>
  <c r="J73" i="1"/>
  <c r="AF72" i="1"/>
  <c r="AE72" i="1"/>
  <c r="AD72" i="1"/>
  <c r="AA72" i="1"/>
  <c r="Y72" i="1"/>
  <c r="X72" i="1"/>
  <c r="Z72" i="1" s="1"/>
  <c r="J72" i="1"/>
  <c r="AH71" i="1"/>
  <c r="AF71" i="1"/>
  <c r="AE71" i="1"/>
  <c r="AD71" i="1"/>
  <c r="AC71" i="1"/>
  <c r="Y71" i="1"/>
  <c r="AA71" i="1" s="1"/>
  <c r="X71" i="1"/>
  <c r="Z71" i="1" s="1"/>
  <c r="J71" i="1"/>
  <c r="I71" i="1"/>
  <c r="AB71" i="1" s="1"/>
  <c r="AG71" i="1" s="1"/>
  <c r="AF70" i="1"/>
  <c r="AE70" i="1"/>
  <c r="AD70" i="1"/>
  <c r="AC70" i="1"/>
  <c r="AG70" i="1" s="1"/>
  <c r="AH70" i="1" s="1"/>
  <c r="Z70" i="1"/>
  <c r="Y70" i="1"/>
  <c r="AA70" i="1" s="1"/>
  <c r="X70" i="1"/>
  <c r="J70" i="1"/>
  <c r="I70" i="1" s="1"/>
  <c r="AB70" i="1" s="1"/>
  <c r="AF69" i="1"/>
  <c r="AG69" i="1" s="1"/>
  <c r="AH69" i="1" s="1"/>
  <c r="AE69" i="1"/>
  <c r="AD69" i="1"/>
  <c r="AA69" i="1"/>
  <c r="Z69" i="1"/>
  <c r="Y69" i="1"/>
  <c r="X69" i="1"/>
  <c r="J69" i="1"/>
  <c r="AC69" i="1" s="1"/>
  <c r="I69" i="1"/>
  <c r="AB69" i="1" s="1"/>
  <c r="AF68" i="1"/>
  <c r="AE68" i="1"/>
  <c r="AD68" i="1"/>
  <c r="AA68" i="1"/>
  <c r="Y68" i="1"/>
  <c r="X68" i="1"/>
  <c r="Z68" i="1" s="1"/>
  <c r="J68" i="1"/>
  <c r="AC68" i="1" s="1"/>
  <c r="I68" i="1"/>
  <c r="AB68" i="1" s="1"/>
  <c r="AG68" i="1" s="1"/>
  <c r="AH68" i="1" s="1"/>
  <c r="AF67" i="1"/>
  <c r="AE67" i="1"/>
  <c r="AD67" i="1"/>
  <c r="Z67" i="1"/>
  <c r="Y67" i="1"/>
  <c r="AA67" i="1" s="1"/>
  <c r="X67" i="1"/>
  <c r="J67" i="1"/>
  <c r="AC67" i="1" s="1"/>
  <c r="I67" i="1"/>
  <c r="AB67" i="1" s="1"/>
  <c r="AF66" i="1"/>
  <c r="AE66" i="1"/>
  <c r="AD66" i="1"/>
  <c r="Z66" i="1"/>
  <c r="Y66" i="1"/>
  <c r="AA66" i="1" s="1"/>
  <c r="X66" i="1"/>
  <c r="J66" i="1"/>
  <c r="AC66" i="1" s="1"/>
  <c r="I66" i="1"/>
  <c r="AB66" i="1" s="1"/>
  <c r="AF65" i="1"/>
  <c r="AE65" i="1"/>
  <c r="AD65" i="1"/>
  <c r="AH65" i="1" s="1"/>
  <c r="AB65" i="1"/>
  <c r="AG65" i="1" s="1"/>
  <c r="Y65" i="1"/>
  <c r="AA65" i="1" s="1"/>
  <c r="X65" i="1"/>
  <c r="Z65" i="1" s="1"/>
  <c r="J65" i="1"/>
  <c r="AC65" i="1" s="1"/>
  <c r="I65" i="1"/>
  <c r="AF64" i="1"/>
  <c r="AE64" i="1"/>
  <c r="AD64" i="1"/>
  <c r="AA64" i="1"/>
  <c r="Y64" i="1"/>
  <c r="X64" i="1"/>
  <c r="Z64" i="1" s="1"/>
  <c r="J64" i="1"/>
  <c r="AF63" i="1"/>
  <c r="AE63" i="1"/>
  <c r="AD63" i="1"/>
  <c r="AC63" i="1"/>
  <c r="AB63" i="1"/>
  <c r="AG63" i="1" s="1"/>
  <c r="AA63" i="1"/>
  <c r="Z63" i="1"/>
  <c r="Y63" i="1"/>
  <c r="X63" i="1"/>
  <c r="J63" i="1"/>
  <c r="I63" i="1"/>
  <c r="AF62" i="1"/>
  <c r="AE62" i="1"/>
  <c r="AD62" i="1"/>
  <c r="AC62" i="1"/>
  <c r="AB62" i="1"/>
  <c r="AG62" i="1" s="1"/>
  <c r="AH62" i="1" s="1"/>
  <c r="AA62" i="1"/>
  <c r="Z62" i="1"/>
  <c r="Y62" i="1"/>
  <c r="X62" i="1"/>
  <c r="J62" i="1"/>
  <c r="I62" i="1"/>
  <c r="AF61" i="1"/>
  <c r="AE61" i="1"/>
  <c r="AD61" i="1"/>
  <c r="AA61" i="1"/>
  <c r="Z61" i="1"/>
  <c r="Y61" i="1"/>
  <c r="X61" i="1"/>
  <c r="J61" i="1"/>
  <c r="AF60" i="1"/>
  <c r="AE60" i="1"/>
  <c r="AD60" i="1"/>
  <c r="AA60" i="1"/>
  <c r="Y60" i="1"/>
  <c r="X60" i="1"/>
  <c r="Z60" i="1" s="1"/>
  <c r="J60" i="1"/>
  <c r="AF59" i="1"/>
  <c r="AE59" i="1"/>
  <c r="AD59" i="1"/>
  <c r="AC59" i="1"/>
  <c r="AB59" i="1"/>
  <c r="AG59" i="1" s="1"/>
  <c r="AH59" i="1" s="1"/>
  <c r="Y59" i="1"/>
  <c r="AA59" i="1" s="1"/>
  <c r="X59" i="1"/>
  <c r="Z59" i="1" s="1"/>
  <c r="J59" i="1"/>
  <c r="I59" i="1"/>
  <c r="AD58" i="1"/>
  <c r="Z58" i="1"/>
  <c r="Y58" i="1"/>
  <c r="AA58" i="1" s="1"/>
  <c r="X58" i="1"/>
  <c r="J58" i="1"/>
  <c r="I58" i="1" s="1"/>
  <c r="AF57" i="1"/>
  <c r="AE57" i="1"/>
  <c r="AD57" i="1"/>
  <c r="AA57" i="1"/>
  <c r="Z57" i="1"/>
  <c r="Y57" i="1"/>
  <c r="X57" i="1"/>
  <c r="J57" i="1"/>
  <c r="AC57" i="1" s="1"/>
  <c r="AF56" i="1"/>
  <c r="AE56" i="1"/>
  <c r="AD56" i="1"/>
  <c r="AA56" i="1"/>
  <c r="Y56" i="1"/>
  <c r="X56" i="1"/>
  <c r="Z56" i="1" s="1"/>
  <c r="J56" i="1"/>
  <c r="AC56" i="1" s="1"/>
  <c r="I56" i="1"/>
  <c r="AB56" i="1" s="1"/>
  <c r="AG56" i="1" s="1"/>
  <c r="AH56" i="1" s="1"/>
  <c r="AF55" i="1"/>
  <c r="AE55" i="1"/>
  <c r="AD55" i="1"/>
  <c r="Z55" i="1"/>
  <c r="Y55" i="1"/>
  <c r="AA55" i="1" s="1"/>
  <c r="X55" i="1"/>
  <c r="J55" i="1"/>
  <c r="AC55" i="1" s="1"/>
  <c r="I55" i="1"/>
  <c r="AB55" i="1" s="1"/>
  <c r="AH54" i="1"/>
  <c r="AF54" i="1"/>
  <c r="AE54" i="1"/>
  <c r="AD54" i="1"/>
  <c r="Z54" i="1"/>
  <c r="Y54" i="1"/>
  <c r="AA54" i="1" s="1"/>
  <c r="X54" i="1"/>
  <c r="J54" i="1"/>
  <c r="AC54" i="1" s="1"/>
  <c r="I54" i="1"/>
  <c r="AB54" i="1" s="1"/>
  <c r="AG54" i="1" s="1"/>
  <c r="AF53" i="1"/>
  <c r="AE53" i="1"/>
  <c r="AD53" i="1"/>
  <c r="AB53" i="1"/>
  <c r="AG53" i="1" s="1"/>
  <c r="AH53" i="1" s="1"/>
  <c r="Y53" i="1"/>
  <c r="AA53" i="1" s="1"/>
  <c r="X53" i="1"/>
  <c r="Z53" i="1" s="1"/>
  <c r="J53" i="1"/>
  <c r="AC53" i="1" s="1"/>
  <c r="I53" i="1"/>
  <c r="AF52" i="1"/>
  <c r="AE52" i="1"/>
  <c r="AD52" i="1"/>
  <c r="AA52" i="1"/>
  <c r="Y52" i="1"/>
  <c r="X52" i="1"/>
  <c r="Z52" i="1" s="1"/>
  <c r="J52" i="1"/>
  <c r="AF51" i="1"/>
  <c r="AE51" i="1"/>
  <c r="AD51" i="1"/>
  <c r="AC51" i="1"/>
  <c r="AB51" i="1"/>
  <c r="AG51" i="1" s="1"/>
  <c r="AH51" i="1" s="1"/>
  <c r="AA51" i="1"/>
  <c r="Z51" i="1"/>
  <c r="Y51" i="1"/>
  <c r="X51" i="1"/>
  <c r="J51" i="1"/>
  <c r="I51" i="1"/>
  <c r="AF50" i="1"/>
  <c r="AE50" i="1"/>
  <c r="AD50" i="1"/>
  <c r="AC50" i="1"/>
  <c r="AB50" i="1"/>
  <c r="AG50" i="1" s="1"/>
  <c r="AH50" i="1" s="1"/>
  <c r="AA50" i="1"/>
  <c r="Z50" i="1"/>
  <c r="Y50" i="1"/>
  <c r="X50" i="1"/>
  <c r="J50" i="1"/>
  <c r="I50" i="1"/>
  <c r="AF49" i="1"/>
  <c r="AE49" i="1"/>
  <c r="AD49" i="1"/>
  <c r="AA49" i="1"/>
  <c r="Z49" i="1"/>
  <c r="Y49" i="1"/>
  <c r="X49" i="1"/>
  <c r="J49" i="1"/>
  <c r="AF48" i="1"/>
  <c r="AE48" i="1"/>
  <c r="AD48" i="1"/>
  <c r="AA48" i="1"/>
  <c r="Y48" i="1"/>
  <c r="X48" i="1"/>
  <c r="Z48" i="1" s="1"/>
  <c r="J48" i="1"/>
  <c r="AF47" i="1"/>
  <c r="AE47" i="1"/>
  <c r="AD47" i="1"/>
  <c r="AC47" i="1"/>
  <c r="Y47" i="1"/>
  <c r="AA47" i="1" s="1"/>
  <c r="X47" i="1"/>
  <c r="Z47" i="1" s="1"/>
  <c r="J47" i="1"/>
  <c r="I47" i="1"/>
  <c r="AB47" i="1" s="1"/>
  <c r="AG47" i="1" s="1"/>
  <c r="AH47" i="1" s="1"/>
  <c r="AF46" i="1"/>
  <c r="AE46" i="1"/>
  <c r="AD46" i="1"/>
  <c r="AC46" i="1"/>
  <c r="Z46" i="1"/>
  <c r="Y46" i="1"/>
  <c r="AA46" i="1" s="1"/>
  <c r="X46" i="1"/>
  <c r="J46" i="1"/>
  <c r="I46" i="1" s="1"/>
  <c r="AB46" i="1" s="1"/>
  <c r="AG46" i="1" s="1"/>
  <c r="AH46" i="1" s="1"/>
  <c r="AF45" i="1"/>
  <c r="AE45" i="1"/>
  <c r="AD45" i="1"/>
  <c r="AA45" i="1"/>
  <c r="Z45" i="1"/>
  <c r="Y45" i="1"/>
  <c r="X45" i="1"/>
  <c r="J45" i="1"/>
  <c r="AC45" i="1" s="1"/>
  <c r="AF44" i="1"/>
  <c r="AE44" i="1"/>
  <c r="AD44" i="1"/>
  <c r="Y44" i="1"/>
  <c r="AA44" i="1" s="1"/>
  <c r="X44" i="1"/>
  <c r="Z44" i="1" s="1"/>
  <c r="J44" i="1"/>
  <c r="AC44" i="1" s="1"/>
  <c r="I44" i="1"/>
  <c r="AB44" i="1" s="1"/>
  <c r="AF43" i="1"/>
  <c r="AE43" i="1"/>
  <c r="AD43" i="1"/>
  <c r="Z43" i="1"/>
  <c r="Y43" i="1"/>
  <c r="AA43" i="1" s="1"/>
  <c r="X43" i="1"/>
  <c r="J43" i="1"/>
  <c r="AC43" i="1" s="1"/>
  <c r="I43" i="1"/>
  <c r="AB43" i="1" s="1"/>
  <c r="AG43" i="1" s="1"/>
  <c r="AH43" i="1" s="1"/>
  <c r="AF42" i="1"/>
  <c r="AE42" i="1"/>
  <c r="AD42" i="1"/>
  <c r="Z42" i="1"/>
  <c r="Y42" i="1"/>
  <c r="AA42" i="1" s="1"/>
  <c r="X42" i="1"/>
  <c r="J42" i="1"/>
  <c r="AC42" i="1" s="1"/>
  <c r="I42" i="1"/>
  <c r="AB42" i="1" s="1"/>
  <c r="AH41" i="1"/>
  <c r="AF41" i="1"/>
  <c r="AE41" i="1"/>
  <c r="AD41" i="1"/>
  <c r="AB41" i="1"/>
  <c r="AG41" i="1" s="1"/>
  <c r="Y41" i="1"/>
  <c r="AA41" i="1" s="1"/>
  <c r="X41" i="1"/>
  <c r="Z41" i="1" s="1"/>
  <c r="J41" i="1"/>
  <c r="AC41" i="1" s="1"/>
  <c r="I41" i="1"/>
  <c r="AF40" i="1"/>
  <c r="AE40" i="1"/>
  <c r="AD40" i="1"/>
  <c r="AA40" i="1"/>
  <c r="Y40" i="1"/>
  <c r="X40" i="1"/>
  <c r="Z40" i="1" s="1"/>
  <c r="J40" i="1"/>
  <c r="AF39" i="1"/>
  <c r="AE39" i="1"/>
  <c r="AD39" i="1"/>
  <c r="AC39" i="1"/>
  <c r="AB39" i="1"/>
  <c r="AG39" i="1" s="1"/>
  <c r="AH39" i="1" s="1"/>
  <c r="AA39" i="1"/>
  <c r="Z39" i="1"/>
  <c r="Y39" i="1"/>
  <c r="X39" i="1"/>
  <c r="J39" i="1"/>
  <c r="I39" i="1"/>
  <c r="AF38" i="1"/>
  <c r="AE38" i="1"/>
  <c r="AD38" i="1"/>
  <c r="AC38" i="1"/>
  <c r="AB38" i="1"/>
  <c r="AG38" i="1" s="1"/>
  <c r="AH38" i="1" s="1"/>
  <c r="AA38" i="1"/>
  <c r="Z38" i="1"/>
  <c r="Y38" i="1"/>
  <c r="X38" i="1"/>
  <c r="J38" i="1"/>
  <c r="I38" i="1"/>
  <c r="AF37" i="1"/>
  <c r="AE37" i="1"/>
  <c r="AD37" i="1"/>
  <c r="AA37" i="1"/>
  <c r="Z37" i="1"/>
  <c r="Y37" i="1"/>
  <c r="X37" i="1"/>
  <c r="J37" i="1"/>
  <c r="AF36" i="1"/>
  <c r="AE36" i="1"/>
  <c r="AD36" i="1"/>
  <c r="AA36" i="1"/>
  <c r="Y36" i="1"/>
  <c r="X36" i="1"/>
  <c r="Z36" i="1" s="1"/>
  <c r="J36" i="1"/>
  <c r="AH35" i="1"/>
  <c r="AF35" i="1"/>
  <c r="AE35" i="1"/>
  <c r="AD35" i="1"/>
  <c r="AC35" i="1"/>
  <c r="Y35" i="1"/>
  <c r="AA35" i="1" s="1"/>
  <c r="X35" i="1"/>
  <c r="Z35" i="1" s="1"/>
  <c r="J35" i="1"/>
  <c r="I35" i="1"/>
  <c r="AB35" i="1" s="1"/>
  <c r="AG35" i="1" s="1"/>
  <c r="AF34" i="1"/>
  <c r="AE34" i="1"/>
  <c r="AD34" i="1"/>
  <c r="Z34" i="1"/>
  <c r="Y34" i="1"/>
  <c r="AA34" i="1" s="1"/>
  <c r="X34" i="1"/>
  <c r="J34" i="1"/>
  <c r="I34" i="1" s="1"/>
  <c r="AB34" i="1" s="1"/>
  <c r="AF33" i="1"/>
  <c r="AE33" i="1"/>
  <c r="AD33" i="1"/>
  <c r="AA33" i="1"/>
  <c r="Z33" i="1"/>
  <c r="Y33" i="1"/>
  <c r="X33" i="1"/>
  <c r="J33" i="1"/>
  <c r="AC33" i="1" s="1"/>
  <c r="I33" i="1"/>
  <c r="AB33" i="1" s="1"/>
  <c r="AG33" i="1" s="1"/>
  <c r="AH33" i="1" s="1"/>
  <c r="AF32" i="1"/>
  <c r="AE32" i="1"/>
  <c r="AD32" i="1"/>
  <c r="Y32" i="1"/>
  <c r="AA32" i="1" s="1"/>
  <c r="X32" i="1"/>
  <c r="Z32" i="1" s="1"/>
  <c r="J32" i="1"/>
  <c r="AC32" i="1" s="1"/>
  <c r="I32" i="1"/>
  <c r="AB32" i="1" s="1"/>
  <c r="AH31" i="1"/>
  <c r="AF31" i="1"/>
  <c r="AE31" i="1"/>
  <c r="AD31" i="1"/>
  <c r="Z31" i="1"/>
  <c r="Y31" i="1"/>
  <c r="AA31" i="1" s="1"/>
  <c r="X31" i="1"/>
  <c r="J31" i="1"/>
  <c r="AC31" i="1" s="1"/>
  <c r="I31" i="1"/>
  <c r="AB31" i="1" s="1"/>
  <c r="AG31" i="1" s="1"/>
  <c r="AF30" i="1"/>
  <c r="AE30" i="1"/>
  <c r="AD30" i="1"/>
  <c r="Z30" i="1"/>
  <c r="Y30" i="1"/>
  <c r="AA30" i="1" s="1"/>
  <c r="X30" i="1"/>
  <c r="J30" i="1"/>
  <c r="AC30" i="1" s="1"/>
  <c r="I30" i="1"/>
  <c r="AB30" i="1" s="1"/>
  <c r="AG30" i="1" s="1"/>
  <c r="AH30" i="1" s="1"/>
  <c r="AF29" i="1"/>
  <c r="AE29" i="1"/>
  <c r="AD29" i="1"/>
  <c r="AB29" i="1"/>
  <c r="AG29" i="1" s="1"/>
  <c r="AH29" i="1" s="1"/>
  <c r="Y29" i="1"/>
  <c r="AA29" i="1" s="1"/>
  <c r="X29" i="1"/>
  <c r="Z29" i="1" s="1"/>
  <c r="J29" i="1"/>
  <c r="AC29" i="1" s="1"/>
  <c r="I29" i="1"/>
  <c r="AF28" i="1"/>
  <c r="AE28" i="1"/>
  <c r="AD28" i="1"/>
  <c r="AA28" i="1"/>
  <c r="Y28" i="1"/>
  <c r="X28" i="1"/>
  <c r="Z28" i="1" s="1"/>
  <c r="J28" i="1"/>
  <c r="AF27" i="1"/>
  <c r="AE27" i="1"/>
  <c r="AD27" i="1"/>
  <c r="AC27" i="1"/>
  <c r="AB27" i="1"/>
  <c r="AG27" i="1" s="1"/>
  <c r="AH27" i="1" s="1"/>
  <c r="AA27" i="1"/>
  <c r="Z27" i="1"/>
  <c r="Y27" i="1"/>
  <c r="X27" i="1"/>
  <c r="J27" i="1"/>
  <c r="I27" i="1"/>
  <c r="AF26" i="1"/>
  <c r="AE26" i="1"/>
  <c r="AD26" i="1"/>
  <c r="AC26" i="1"/>
  <c r="AB26" i="1"/>
  <c r="AG26" i="1" s="1"/>
  <c r="AH26" i="1" s="1"/>
  <c r="AA26" i="1"/>
  <c r="Z26" i="1"/>
  <c r="Y26" i="1"/>
  <c r="X26" i="1"/>
  <c r="J26" i="1"/>
  <c r="I26" i="1"/>
  <c r="AF25" i="1"/>
  <c r="AE25" i="1"/>
  <c r="AD25" i="1"/>
  <c r="AA25" i="1"/>
  <c r="Z25" i="1"/>
  <c r="Y25" i="1"/>
  <c r="X25" i="1"/>
  <c r="J25" i="1"/>
  <c r="AF24" i="1"/>
  <c r="AE24" i="1"/>
  <c r="AD24" i="1"/>
  <c r="AA24" i="1"/>
  <c r="Y24" i="1"/>
  <c r="X24" i="1"/>
  <c r="Z24" i="1" s="1"/>
  <c r="J24" i="1"/>
  <c r="AF23" i="1"/>
  <c r="AE23" i="1"/>
  <c r="AD23" i="1"/>
  <c r="AH23" i="1" s="1"/>
  <c r="AC23" i="1"/>
  <c r="AB23" i="1"/>
  <c r="AG23" i="1" s="1"/>
  <c r="Y23" i="1"/>
  <c r="AA23" i="1" s="1"/>
  <c r="X23" i="1"/>
  <c r="Z23" i="1" s="1"/>
  <c r="J23" i="1"/>
  <c r="I23" i="1"/>
  <c r="AF22" i="1"/>
  <c r="AE22" i="1"/>
  <c r="AD22" i="1"/>
  <c r="AC22" i="1"/>
  <c r="AG22" i="1" s="1"/>
  <c r="AH22" i="1" s="1"/>
  <c r="Z22" i="1"/>
  <c r="Y22" i="1"/>
  <c r="AA22" i="1" s="1"/>
  <c r="X22" i="1"/>
  <c r="J22" i="1"/>
  <c r="I22" i="1" s="1"/>
  <c r="AB22" i="1" s="1"/>
  <c r="AF21" i="1"/>
  <c r="AG21" i="1" s="1"/>
  <c r="AH21" i="1" s="1"/>
  <c r="AE21" i="1"/>
  <c r="AD21" i="1"/>
  <c r="AA21" i="1"/>
  <c r="Z21" i="1"/>
  <c r="Y21" i="1"/>
  <c r="X21" i="1"/>
  <c r="J21" i="1"/>
  <c r="AC21" i="1" s="1"/>
  <c r="I21" i="1"/>
  <c r="AB21" i="1" s="1"/>
  <c r="AF20" i="1"/>
  <c r="AE20" i="1"/>
  <c r="AD20" i="1"/>
  <c r="AA20" i="1"/>
  <c r="Y20" i="1"/>
  <c r="X20" i="1"/>
  <c r="Z20" i="1" s="1"/>
  <c r="J20" i="1"/>
  <c r="AC20" i="1" s="1"/>
  <c r="I20" i="1"/>
  <c r="AB20" i="1" s="1"/>
  <c r="AG20" i="1" s="1"/>
  <c r="AH20" i="1" s="1"/>
  <c r="AF19" i="1"/>
  <c r="AE19" i="1"/>
  <c r="AD19" i="1"/>
  <c r="Z19" i="1"/>
  <c r="Y19" i="1"/>
  <c r="AA19" i="1" s="1"/>
  <c r="X19" i="1"/>
  <c r="J19" i="1"/>
  <c r="AC19" i="1" s="1"/>
  <c r="I19" i="1"/>
  <c r="AB19" i="1" s="1"/>
  <c r="AF18" i="1"/>
  <c r="AE18" i="1"/>
  <c r="AD18" i="1"/>
  <c r="AH18" i="1" s="1"/>
  <c r="Z18" i="1"/>
  <c r="Y18" i="1"/>
  <c r="AA18" i="1" s="1"/>
  <c r="X18" i="1"/>
  <c r="J18" i="1"/>
  <c r="AC18" i="1" s="1"/>
  <c r="I18" i="1"/>
  <c r="AB18" i="1" s="1"/>
  <c r="AG18" i="1" s="1"/>
  <c r="AF17" i="1"/>
  <c r="AE17" i="1"/>
  <c r="AD17" i="1"/>
  <c r="AB17" i="1"/>
  <c r="AG17" i="1" s="1"/>
  <c r="AH17" i="1" s="1"/>
  <c r="Y17" i="1"/>
  <c r="AA17" i="1" s="1"/>
  <c r="X17" i="1"/>
  <c r="Z17" i="1" s="1"/>
  <c r="J17" i="1"/>
  <c r="AC17" i="1" s="1"/>
  <c r="I17" i="1"/>
  <c r="AF16" i="1"/>
  <c r="AE16" i="1"/>
  <c r="AD16" i="1"/>
  <c r="AA16" i="1"/>
  <c r="Y16" i="1"/>
  <c r="X16" i="1"/>
  <c r="Z16" i="1" s="1"/>
  <c r="J16" i="1"/>
  <c r="AF15" i="1"/>
  <c r="AE15" i="1"/>
  <c r="AD15" i="1"/>
  <c r="AA15" i="1"/>
  <c r="Y15" i="1"/>
  <c r="X15" i="1"/>
  <c r="Z15" i="1" s="1"/>
  <c r="J15" i="1"/>
  <c r="AF14" i="1"/>
  <c r="AE14" i="1"/>
  <c r="AD14" i="1"/>
  <c r="AC14" i="1"/>
  <c r="AB14" i="1"/>
  <c r="AG14" i="1" s="1"/>
  <c r="AH14" i="1" s="1"/>
  <c r="Y14" i="1"/>
  <c r="AA14" i="1" s="1"/>
  <c r="X14" i="1"/>
  <c r="Z14" i="1" s="1"/>
  <c r="J14" i="1"/>
  <c r="I14" i="1"/>
  <c r="AF13" i="1"/>
  <c r="AE13" i="1"/>
  <c r="AD13" i="1"/>
  <c r="AC13" i="1"/>
  <c r="AG13" i="1" s="1"/>
  <c r="AH13" i="1" s="1"/>
  <c r="Z13" i="1"/>
  <c r="Y13" i="1"/>
  <c r="AA13" i="1" s="1"/>
  <c r="X13" i="1"/>
  <c r="J13" i="1"/>
  <c r="I13" i="1"/>
  <c r="AB13" i="1" s="1"/>
  <c r="AF12" i="1"/>
  <c r="AE12" i="1"/>
  <c r="AD12" i="1"/>
  <c r="AA12" i="1"/>
  <c r="Z12" i="1"/>
  <c r="Y12" i="1"/>
  <c r="X12" i="1"/>
  <c r="J12" i="1"/>
  <c r="AC12" i="1" s="1"/>
  <c r="I12" i="1"/>
  <c r="AB12" i="1" s="1"/>
  <c r="AG12" i="1" s="1"/>
  <c r="AH12" i="1" s="1"/>
  <c r="AF11" i="1"/>
  <c r="AE11" i="1"/>
  <c r="AD11" i="1"/>
  <c r="AA11" i="1"/>
  <c r="Y11" i="1"/>
  <c r="X11" i="1"/>
  <c r="Z11" i="1" s="1"/>
  <c r="J11" i="1"/>
  <c r="AF10" i="1"/>
  <c r="AG10" i="1" s="1"/>
  <c r="AH10" i="1" s="1"/>
  <c r="AE10" i="1"/>
  <c r="AD10" i="1"/>
  <c r="AC10" i="1"/>
  <c r="AB10" i="1"/>
  <c r="Y10" i="1"/>
  <c r="AA10" i="1" s="1"/>
  <c r="X10" i="1"/>
  <c r="Z10" i="1" s="1"/>
  <c r="J10" i="1"/>
  <c r="I10" i="1"/>
  <c r="AF9" i="1"/>
  <c r="AE9" i="1"/>
  <c r="AD9" i="1"/>
  <c r="AC9" i="1"/>
  <c r="AG9" i="1" s="1"/>
  <c r="AH9" i="1" s="1"/>
  <c r="Z9" i="1"/>
  <c r="Y9" i="1"/>
  <c r="AA9" i="1" s="1"/>
  <c r="X9" i="1"/>
  <c r="J9" i="1"/>
  <c r="I9" i="1"/>
  <c r="AB9" i="1" s="1"/>
  <c r="AH8" i="1"/>
  <c r="AF8" i="1"/>
  <c r="AE8" i="1"/>
  <c r="AD8" i="1"/>
  <c r="AA8" i="1"/>
  <c r="Z8" i="1"/>
  <c r="Y8" i="1"/>
  <c r="X8" i="1"/>
  <c r="J8" i="1"/>
  <c r="AC8" i="1" s="1"/>
  <c r="I8" i="1"/>
  <c r="AB8" i="1" s="1"/>
  <c r="AG8" i="1" s="1"/>
  <c r="AF7" i="1"/>
  <c r="AE7" i="1"/>
  <c r="AD7" i="1"/>
  <c r="AA7" i="1"/>
  <c r="Y7" i="1"/>
  <c r="X7" i="1"/>
  <c r="Z7" i="1" s="1"/>
  <c r="J7" i="1"/>
  <c r="AG6" i="1"/>
  <c r="AH6" i="1" s="1"/>
  <c r="AF6" i="1"/>
  <c r="AE6" i="1"/>
  <c r="AD6" i="1"/>
  <c r="AC6" i="1"/>
  <c r="AB6" i="1"/>
  <c r="Y6" i="1"/>
  <c r="AA6" i="1" s="1"/>
  <c r="X6" i="1"/>
  <c r="Z6" i="1" s="1"/>
  <c r="J6" i="1"/>
  <c r="I6" i="1"/>
  <c r="AG5" i="1"/>
  <c r="AH5" i="1" s="1"/>
  <c r="AF5" i="1"/>
  <c r="AE5" i="1"/>
  <c r="AD5" i="1"/>
  <c r="AC5" i="1"/>
  <c r="Z5" i="1"/>
  <c r="Y5" i="1"/>
  <c r="AA5" i="1" s="1"/>
  <c r="X5" i="1"/>
  <c r="J5" i="1"/>
  <c r="I5" i="1"/>
  <c r="AB5" i="1" s="1"/>
  <c r="AF4" i="1"/>
  <c r="AE4" i="1"/>
  <c r="AD4" i="1"/>
  <c r="AA4" i="1"/>
  <c r="Z4" i="1"/>
  <c r="Y4" i="1"/>
  <c r="X4" i="1"/>
  <c r="J4" i="1"/>
  <c r="AC4" i="1" s="1"/>
  <c r="I4" i="1"/>
  <c r="AB4" i="1" s="1"/>
  <c r="AG4" i="1" s="1"/>
  <c r="AH4" i="1" s="1"/>
  <c r="AF3" i="1"/>
  <c r="AE3" i="1"/>
  <c r="AD3" i="1"/>
  <c r="AA3" i="1"/>
  <c r="Y3" i="1"/>
  <c r="X3" i="1"/>
  <c r="Z3" i="1" s="1"/>
  <c r="J3" i="1"/>
  <c r="AF2" i="1"/>
  <c r="AE2" i="1"/>
  <c r="AD2" i="1"/>
  <c r="AC2" i="1"/>
  <c r="AB2" i="1"/>
  <c r="Y2" i="1"/>
  <c r="AA2" i="1" s="1"/>
  <c r="X2" i="1"/>
  <c r="Z2" i="1" s="1"/>
  <c r="J2" i="1"/>
  <c r="I2" i="1"/>
  <c r="AC105" i="1" l="1"/>
  <c r="I105" i="1"/>
  <c r="AB105" i="1" s="1"/>
  <c r="AG105" i="1" s="1"/>
  <c r="AH105" i="1" s="1"/>
  <c r="AC117" i="1"/>
  <c r="I117" i="1"/>
  <c r="AB117" i="1" s="1"/>
  <c r="AG117" i="1" s="1"/>
  <c r="AH117" i="1" s="1"/>
  <c r="I140" i="1"/>
  <c r="AB140" i="1" s="1"/>
  <c r="AG140" i="1" s="1"/>
  <c r="AH140" i="1" s="1"/>
  <c r="I52" i="1"/>
  <c r="AB52" i="1" s="1"/>
  <c r="AC52" i="1"/>
  <c r="I97" i="1"/>
  <c r="AB97" i="1" s="1"/>
  <c r="AC97" i="1"/>
  <c r="AC129" i="1"/>
  <c r="I129" i="1"/>
  <c r="AB129" i="1" s="1"/>
  <c r="AG129" i="1" s="1"/>
  <c r="AH129" i="1" s="1"/>
  <c r="AC137" i="1"/>
  <c r="I137" i="1"/>
  <c r="AB137" i="1" s="1"/>
  <c r="AG137" i="1" s="1"/>
  <c r="AH137" i="1" s="1"/>
  <c r="I108" i="1"/>
  <c r="AB108" i="1" s="1"/>
  <c r="AC108" i="1"/>
  <c r="I16" i="1"/>
  <c r="AB16" i="1" s="1"/>
  <c r="AC16" i="1"/>
  <c r="I37" i="1"/>
  <c r="AB37" i="1" s="1"/>
  <c r="AC37" i="1"/>
  <c r="AG42" i="1"/>
  <c r="AH42" i="1" s="1"/>
  <c r="AG55" i="1"/>
  <c r="AH55" i="1" s="1"/>
  <c r="I64" i="1"/>
  <c r="AB64" i="1" s="1"/>
  <c r="AC64" i="1"/>
  <c r="I72" i="1"/>
  <c r="AB72" i="1" s="1"/>
  <c r="AC72" i="1"/>
  <c r="I120" i="1"/>
  <c r="AB120" i="1" s="1"/>
  <c r="AC120" i="1"/>
  <c r="AG123" i="1"/>
  <c r="AH123" i="1" s="1"/>
  <c r="AC150" i="1"/>
  <c r="AG150" i="1" s="1"/>
  <c r="AH150" i="1" s="1"/>
  <c r="AH147" i="1"/>
  <c r="I7" i="1"/>
  <c r="AB7" i="1" s="1"/>
  <c r="AC7" i="1"/>
  <c r="AG19" i="1"/>
  <c r="AH19" i="1" s="1"/>
  <c r="I45" i="1"/>
  <c r="AB45" i="1" s="1"/>
  <c r="AG45" i="1" s="1"/>
  <c r="AH45" i="1" s="1"/>
  <c r="AG67" i="1"/>
  <c r="AH67" i="1" s="1"/>
  <c r="I76" i="1"/>
  <c r="AB76" i="1" s="1"/>
  <c r="AC76" i="1"/>
  <c r="I88" i="1"/>
  <c r="AB88" i="1" s="1"/>
  <c r="AC88" i="1"/>
  <c r="I96" i="1"/>
  <c r="AB96" i="1" s="1"/>
  <c r="AC96" i="1"/>
  <c r="I128" i="1"/>
  <c r="AB128" i="1" s="1"/>
  <c r="AG128" i="1" s="1"/>
  <c r="AH128" i="1" s="1"/>
  <c r="AC145" i="1"/>
  <c r="I145" i="1"/>
  <c r="AB145" i="1" s="1"/>
  <c r="AG145" i="1" s="1"/>
  <c r="AH145" i="1" s="1"/>
  <c r="I60" i="1"/>
  <c r="AB60" i="1" s="1"/>
  <c r="AG60" i="1" s="1"/>
  <c r="AH60" i="1" s="1"/>
  <c r="AC60" i="1"/>
  <c r="I28" i="1"/>
  <c r="AB28" i="1" s="1"/>
  <c r="AC28" i="1"/>
  <c r="AG103" i="1"/>
  <c r="AH103" i="1" s="1"/>
  <c r="AG84" i="1"/>
  <c r="AH84" i="1" s="1"/>
  <c r="I36" i="1"/>
  <c r="AB36" i="1" s="1"/>
  <c r="AC36" i="1"/>
  <c r="I57" i="1"/>
  <c r="AB57" i="1" s="1"/>
  <c r="AG57" i="1" s="1"/>
  <c r="AH57" i="1" s="1"/>
  <c r="I61" i="1"/>
  <c r="AB61" i="1" s="1"/>
  <c r="AC61" i="1"/>
  <c r="AG66" i="1"/>
  <c r="AH66" i="1" s="1"/>
  <c r="AG112" i="1"/>
  <c r="AH112" i="1" s="1"/>
  <c r="I24" i="1"/>
  <c r="AB24" i="1" s="1"/>
  <c r="AC24" i="1"/>
  <c r="AG32" i="1"/>
  <c r="AH32" i="1" s="1"/>
  <c r="AG44" i="1"/>
  <c r="AH44" i="1" s="1"/>
  <c r="AG100" i="1"/>
  <c r="AH100" i="1" s="1"/>
  <c r="AC132" i="1"/>
  <c r="AG132" i="1" s="1"/>
  <c r="AH132" i="1" s="1"/>
  <c r="I148" i="1"/>
  <c r="AB148" i="1" s="1"/>
  <c r="AG148" i="1" s="1"/>
  <c r="AH148" i="1" s="1"/>
  <c r="AC148" i="1"/>
  <c r="AC49" i="1"/>
  <c r="I49" i="1"/>
  <c r="AB49" i="1" s="1"/>
  <c r="AG49" i="1" s="1"/>
  <c r="AH49" i="1" s="1"/>
  <c r="AB58" i="1"/>
  <c r="AF58" i="1"/>
  <c r="AE58" i="1"/>
  <c r="I40" i="1"/>
  <c r="AB40" i="1" s="1"/>
  <c r="AC40" i="1"/>
  <c r="AC58" i="1"/>
  <c r="AH63" i="1"/>
  <c r="AC85" i="1"/>
  <c r="I85" i="1"/>
  <c r="AB85" i="1" s="1"/>
  <c r="AG85" i="1" s="1"/>
  <c r="AH85" i="1" s="1"/>
  <c r="AG119" i="1"/>
  <c r="AH119" i="1" s="1"/>
  <c r="I25" i="1"/>
  <c r="AB25" i="1" s="1"/>
  <c r="AC25" i="1"/>
  <c r="I11" i="1"/>
  <c r="AB11" i="1" s="1"/>
  <c r="AC11" i="1"/>
  <c r="AC34" i="1"/>
  <c r="AG34" i="1" s="1"/>
  <c r="AH34" i="1" s="1"/>
  <c r="AC15" i="1"/>
  <c r="I15" i="1"/>
  <c r="AB15" i="1" s="1"/>
  <c r="AG15" i="1" s="1"/>
  <c r="AH15" i="1" s="1"/>
  <c r="AG2" i="1"/>
  <c r="AH2" i="1" s="1"/>
  <c r="AC3" i="1"/>
  <c r="AC157" i="1" s="1"/>
  <c r="I3" i="1"/>
  <c r="AB3" i="1" s="1"/>
  <c r="AG3" i="1" s="1"/>
  <c r="AH3" i="1" s="1"/>
  <c r="I48" i="1"/>
  <c r="AB48" i="1" s="1"/>
  <c r="AC48" i="1"/>
  <c r="I73" i="1"/>
  <c r="AC73" i="1"/>
  <c r="I81" i="1"/>
  <c r="AB81" i="1" s="1"/>
  <c r="AG81" i="1" s="1"/>
  <c r="AH81" i="1" s="1"/>
  <c r="I93" i="1"/>
  <c r="AB93" i="1" s="1"/>
  <c r="AG93" i="1" s="1"/>
  <c r="AH93" i="1" s="1"/>
  <c r="AG124" i="1"/>
  <c r="AH124" i="1" s="1"/>
  <c r="I154" i="1"/>
  <c r="AB154" i="1" s="1"/>
  <c r="AC154" i="1"/>
  <c r="J157" i="1"/>
  <c r="AF133" i="1"/>
  <c r="AG133" i="1" s="1"/>
  <c r="AH133" i="1" s="1"/>
  <c r="AC156" i="1"/>
  <c r="AG156" i="1" s="1"/>
  <c r="AH156" i="1" s="1"/>
  <c r="AC84" i="1"/>
  <c r="AC144" i="1"/>
  <c r="AG144" i="1" s="1"/>
  <c r="AH144" i="1" s="1"/>
  <c r="AD157" i="1"/>
  <c r="AC136" i="1"/>
  <c r="AG136" i="1" s="1"/>
  <c r="AH136" i="1" s="1"/>
  <c r="AG37" i="1" l="1"/>
  <c r="AH37" i="1" s="1"/>
  <c r="I157" i="1"/>
  <c r="AG7" i="1"/>
  <c r="AH7" i="1" s="1"/>
  <c r="AG52" i="1"/>
  <c r="AH52" i="1" s="1"/>
  <c r="AG108" i="1"/>
  <c r="AH108" i="1" s="1"/>
  <c r="AG154" i="1"/>
  <c r="AH154" i="1" s="1"/>
  <c r="AG36" i="1"/>
  <c r="AH36" i="1" s="1"/>
  <c r="AG11" i="1"/>
  <c r="AH11" i="1" s="1"/>
  <c r="AG61" i="1"/>
  <c r="AH61" i="1" s="1"/>
  <c r="AG96" i="1"/>
  <c r="AH96" i="1" s="1"/>
  <c r="AG16" i="1"/>
  <c r="AH16" i="1" s="1"/>
  <c r="AG24" i="1"/>
  <c r="AH24" i="1" s="1"/>
  <c r="AG25" i="1"/>
  <c r="AH25" i="1" s="1"/>
  <c r="AG76" i="1"/>
  <c r="AH76" i="1" s="1"/>
  <c r="AG97" i="1"/>
  <c r="AH97" i="1" s="1"/>
  <c r="AG88" i="1"/>
  <c r="AH88" i="1" s="1"/>
  <c r="AG58" i="1"/>
  <c r="AH58" i="1" s="1"/>
  <c r="AB157" i="1"/>
  <c r="AG28" i="1"/>
  <c r="AH28" i="1" s="1"/>
  <c r="AG40" i="1"/>
  <c r="AH40" i="1" s="1"/>
  <c r="AG120" i="1"/>
  <c r="AH120" i="1" s="1"/>
  <c r="AB73" i="1"/>
  <c r="AG73" i="1" s="1"/>
  <c r="AH73" i="1" s="1"/>
  <c r="AF73" i="1"/>
  <c r="AF157" i="1" s="1"/>
  <c r="AE73" i="1"/>
  <c r="AE157" i="1" s="1"/>
  <c r="AG72" i="1"/>
  <c r="AH72" i="1" s="1"/>
  <c r="AG48" i="1"/>
  <c r="AH48" i="1" s="1"/>
  <c r="AG64" i="1"/>
  <c r="AH64" i="1" s="1"/>
</calcChain>
</file>

<file path=xl/sharedStrings.xml><?xml version="1.0" encoding="utf-8"?>
<sst xmlns="http://schemas.openxmlformats.org/spreadsheetml/2006/main" count="1454" uniqueCount="724">
  <si>
    <t>id</t>
  </si>
  <si>
    <t>first_guest_status</t>
  </si>
  <si>
    <t>client_full_name</t>
  </si>
  <si>
    <t>Check in date time</t>
  </si>
  <si>
    <t>Checkout date time</t>
  </si>
  <si>
    <t>rental_name</t>
  </si>
  <si>
    <t>nights_count</t>
  </si>
  <si>
    <t>Total_guests_count</t>
  </si>
  <si>
    <t>Adults</t>
  </si>
  <si>
    <t>Children</t>
  </si>
  <si>
    <t>final_price</t>
  </si>
  <si>
    <t>ota_commission</t>
  </si>
  <si>
    <t>confirmation_code</t>
  </si>
  <si>
    <t>created_at</t>
  </si>
  <si>
    <t>source</t>
  </si>
  <si>
    <t>guest_city_tax_base_amount</t>
  </si>
  <si>
    <t>rental_tax_amount</t>
  </si>
  <si>
    <t>estimated_total_city_tax</t>
  </si>
  <si>
    <t>estimated_presenze_ordinarie</t>
  </si>
  <si>
    <t>estimated_presenze_esenti</t>
  </si>
  <si>
    <t>estimated_presenze_esenti_airbnb</t>
  </si>
  <si>
    <t>client_email</t>
  </si>
  <si>
    <t>client_phone</t>
  </si>
  <si>
    <t>Check in date Format 1</t>
  </si>
  <si>
    <t>Check out Format 1</t>
  </si>
  <si>
    <t>Check in Date</t>
  </si>
  <si>
    <t>Checkou Date</t>
  </si>
  <si>
    <t>Adults x nights &lt;=8 nights</t>
  </si>
  <si>
    <t>Minors x Night &lt;=8 night</t>
  </si>
  <si>
    <t>All guest x Night</t>
  </si>
  <si>
    <t>Long Stay # of adults</t>
  </si>
  <si>
    <t>Longh stay presenze</t>
  </si>
  <si>
    <t>Adults + Minors + Long Stay</t>
  </si>
  <si>
    <t>Validation Check</t>
  </si>
  <si>
    <t>success</t>
  </si>
  <si>
    <t>Serena Schillaci</t>
  </si>
  <si>
    <t>2025-10-02 15:00:00 UTC</t>
  </si>
  <si>
    <t>2025-10-04 11:00:00 UTC</t>
  </si>
  <si>
    <t>Casa Marina - Genova</t>
  </si>
  <si>
    <t>2025-09-16 13:52:15 UTC</t>
  </si>
  <si>
    <t>Booking.com</t>
  </si>
  <si>
    <t>sschil.527754@guest.booking.com</t>
  </si>
  <si>
    <t>+39 338 466 4166</t>
  </si>
  <si>
    <t>Renata Miguel</t>
  </si>
  <si>
    <t>2025-10-05 11:00:00 UTC</t>
  </si>
  <si>
    <t>Popi Home - Genova - Nadalini</t>
  </si>
  <si>
    <t>2025-09-21 02:08:36 UTC</t>
  </si>
  <si>
    <t>Airbnb</t>
  </si>
  <si>
    <t>renata_miguel@yahoo.com.br</t>
  </si>
  <si>
    <t>Eleonora Garcia</t>
  </si>
  <si>
    <t>2025-10-02 00:00:00 UTC</t>
  </si>
  <si>
    <t>2025-10-05 00:00:00 UTC</t>
  </si>
  <si>
    <t>Laura Home - Genova - (Nadalini)</t>
  </si>
  <si>
    <t>2025-09-23 08:05:37 UTC</t>
  </si>
  <si>
    <t>emaildalola@gmail.com</t>
  </si>
  <si>
    <t>Mariachiara Traversa</t>
  </si>
  <si>
    <t>2025-10-04 00:00:00 UTC</t>
  </si>
  <si>
    <t>Lorenzo Home - Genova - (CIN IT010025B49LDNUC5V)</t>
  </si>
  <si>
    <t>2025-09-27 09:53:55 UTC</t>
  </si>
  <si>
    <t>MieczysÅ‚aw Jankowski</t>
  </si>
  <si>
    <t>2025-10-04 15:00:00 UTC</t>
  </si>
  <si>
    <t>2025-10-09 11:00:00 UTC</t>
  </si>
  <si>
    <t>2025-09-26 17:09:20 UTC</t>
  </si>
  <si>
    <t>mjanko.864609@guest.booking.com</t>
  </si>
  <si>
    <t>+48 731 916 182</t>
  </si>
  <si>
    <t>Eckhard Brandenburg</t>
  </si>
  <si>
    <t>2025-10-07 11:00:00 UTC</t>
  </si>
  <si>
    <t>San Sebastiano - Genoa Center Chic Urban Retreat</t>
  </si>
  <si>
    <t>2025-09-30 13:38:11 UTC</t>
  </si>
  <si>
    <t>ebrand.586852@guest.booking.com</t>
  </si>
  <si>
    <t>+49 173 2897565</t>
  </si>
  <si>
    <t>MiÅ‚osz KoÅ‚cz-Otwinowski</t>
  </si>
  <si>
    <t>2025-10-07 00:00:00 UTC</t>
  </si>
  <si>
    <t>Haudrey Home - Genova - CIN: IT010025B4I8TUQFOQ</t>
  </si>
  <si>
    <t>2025-09-30 22:58:15 UTC</t>
  </si>
  <si>
    <t>mkolcz.511385@guest.booking.com</t>
  </si>
  <si>
    <t>+48 531 891 431</t>
  </si>
  <si>
    <t>francesca vecchi</t>
  </si>
  <si>
    <t>2025-10-06 11:00:00 UTC</t>
  </si>
  <si>
    <t>Giada Home - Genova - CIN: IT010025B4PYLVZM4B</t>
  </si>
  <si>
    <t>2025-10-01 10:14:16 UTC</t>
  </si>
  <si>
    <t>fvecch.972622@guest.booking.com</t>
  </si>
  <si>
    <t>+39 339 576 6228</t>
  </si>
  <si>
    <t>Savo Cipa</t>
  </si>
  <si>
    <t>2025-10-06 00:00:00 UTC</t>
  </si>
  <si>
    <t>Sofia Home - Genova - CIN: IT010025B4NPP7M5HZ</t>
  </si>
  <si>
    <t>2025-10-02 00:09:34 UTC</t>
  </si>
  <si>
    <t>Abdelrahman Bayoumy</t>
  </si>
  <si>
    <t>2025-10-05 15:00:00 UTC</t>
  </si>
  <si>
    <t>2025-10-12 11:00:00 UTC</t>
  </si>
  <si>
    <t>2025-09-20 10:33:22 UTC</t>
  </si>
  <si>
    <t>a_salamaa23@outlook.com</t>
  </si>
  <si>
    <t>Massimo Marcelli</t>
  </si>
  <si>
    <t>2025-10-11 00:00:00 UTC</t>
  </si>
  <si>
    <t>2025-09-29 15:38:14 UTC</t>
  </si>
  <si>
    <t>massimomarcelli@hotmail.it</t>
  </si>
  <si>
    <t>Amira Radulescu</t>
  </si>
  <si>
    <t>2025-10-10 00:00:00 UTC</t>
  </si>
  <si>
    <t>2025-09-19 19:18:22 UTC</t>
  </si>
  <si>
    <t>aradul.650500@guest.booking.com</t>
  </si>
  <si>
    <t>+40 721 764 305</t>
  </si>
  <si>
    <t>Monica Navino</t>
  </si>
  <si>
    <t>2025-09-21 08:20:30 UTC</t>
  </si>
  <si>
    <t>monica.navino@gmail.com</t>
  </si>
  <si>
    <t>Jaroslaw Swierczynski</t>
  </si>
  <si>
    <t>2025-10-06 15:00:00 UTC</t>
  </si>
  <si>
    <t>2025-09-30 05:59:11 UTC</t>
  </si>
  <si>
    <t>jswier.124919@guest.booking.com</t>
  </si>
  <si>
    <t>(+48) 794 474 114</t>
  </si>
  <si>
    <t>Nikita Mesto Jihun An</t>
  </si>
  <si>
    <t>2025-10-07 15:00:00 UTC</t>
  </si>
  <si>
    <t>2025-10-11 11:00:00 UTC</t>
  </si>
  <si>
    <t>2025-08-17 09:12:22 UTC</t>
  </si>
  <si>
    <t>jan.673607@guest.booking.com</t>
  </si>
  <si>
    <t>+82 2035640799</t>
  </si>
  <si>
    <t>Yana Ustsinenka</t>
  </si>
  <si>
    <t>2025-10-08 00:00:00 UTC</t>
  </si>
  <si>
    <t>2025-09-19 17:41:26 UTC</t>
  </si>
  <si>
    <t>Jacob Berthelsen CarlsbÃ¦k</t>
  </si>
  <si>
    <t>2025-10-09 15:00:00 UTC</t>
  </si>
  <si>
    <t>2025-10-14 11:00:00 UTC</t>
  </si>
  <si>
    <t>2025-09-15 18:30:32 UTC</t>
  </si>
  <si>
    <t>jcarls.200627@guest.booking.com</t>
  </si>
  <si>
    <t>+45 50 55 39 95</t>
  </si>
  <si>
    <t>sandrine gerard</t>
  </si>
  <si>
    <t>2025-10-13 11:00:00 UTC</t>
  </si>
  <si>
    <t>2025-09-21 09:50:21 UTC</t>
  </si>
  <si>
    <t>sgerar.250430@guest.booking.com</t>
  </si>
  <si>
    <t>+33 6 77 19 48 90</t>
  </si>
  <si>
    <t>Chiara Piardi</t>
  </si>
  <si>
    <t>2025-10-12 00:00:00 UTC</t>
  </si>
  <si>
    <t>2025-10-05 10:23:22 UTC</t>
  </si>
  <si>
    <t>cpiard.429163@guest.booking.com</t>
  </si>
  <si>
    <t>+39 334 802 6279</t>
  </si>
  <si>
    <t>Andrea Puglisi</t>
  </si>
  <si>
    <t>2025-10-07 08:24:49 UTC</t>
  </si>
  <si>
    <t>andrea00128@hotmail.com</t>
  </si>
  <si>
    <t>KovÃ¡cs GÃ¡bor</t>
  </si>
  <si>
    <t>2025-10-14 00:00:00 UTC</t>
  </si>
  <si>
    <t>2025-10-05 17:05:44 UTC</t>
  </si>
  <si>
    <t>gkovac.179407@guest.booking.com</t>
  </si>
  <si>
    <t>+36 30 476 4925</t>
  </si>
  <si>
    <t>Marina Vicari</t>
  </si>
  <si>
    <t>2025-10-15 00:00:00 UTC</t>
  </si>
  <si>
    <t>2025-10-10 15:26:24 UTC</t>
  </si>
  <si>
    <t>marinasvicari@gmail.com</t>
  </si>
  <si>
    <t>Katharina Liebe</t>
  </si>
  <si>
    <t>2025-10-18 00:00:00 UTC</t>
  </si>
  <si>
    <t>2025-08-28 09:58:33 UTC</t>
  </si>
  <si>
    <t>2025-10-09 09:33:18 UTC</t>
  </si>
  <si>
    <t>Mitch Stone</t>
  </si>
  <si>
    <t>2025-10-13 15:00:00 UTC</t>
  </si>
  <si>
    <t>2025-10-20 11:00:00 UTC</t>
  </si>
  <si>
    <t>2025-08-10 09:51:55 UTC</t>
  </si>
  <si>
    <t>mitchstone@gmail.com</t>
  </si>
  <si>
    <t>Margarita Gracia Pellicena</t>
  </si>
  <si>
    <t>2025-10-13 00:00:00 UTC</t>
  </si>
  <si>
    <t>2025-09-30 20:27:50 UTC</t>
  </si>
  <si>
    <t>marga.gracia@hotmail.com</t>
  </si>
  <si>
    <t>Leah Cross</t>
  </si>
  <si>
    <t>2025-10-15 11:00:00 UTC</t>
  </si>
  <si>
    <t>2025-10-13 10:36:31 UTC</t>
  </si>
  <si>
    <t>lcross.291158@guest.booking.com</t>
  </si>
  <si>
    <t>+61 411 778 599</t>
  </si>
  <si>
    <t>Dorota Bielska</t>
  </si>
  <si>
    <t>2025-10-14 15:00:00 UTC</t>
  </si>
  <si>
    <t>2025-10-18 11:00:00 UTC</t>
  </si>
  <si>
    <t>2025-09-21 10:14:29 UTC</t>
  </si>
  <si>
    <t>dbiels.872532@guest.booking.com</t>
  </si>
  <si>
    <t>+48 728 829 318</t>
  </si>
  <si>
    <t>Zhang Shengjie</t>
  </si>
  <si>
    <t>2025-10-21 11:00:00 UTC</t>
  </si>
  <si>
    <t>Bocadasse Chic urban Retreat -  Genova</t>
  </si>
  <si>
    <t>2025-10-09 19:01:28 UTC</t>
  </si>
  <si>
    <t>szhang.345166@guest.booking.com</t>
  </si>
  <si>
    <t>Vladimir Linov</t>
  </si>
  <si>
    <t>2025-10-15 15:00:00 UTC</t>
  </si>
  <si>
    <t>2025-09-20 14:26:21 UTC</t>
  </si>
  <si>
    <t>vlinov.514511@guest.booking.com</t>
  </si>
  <si>
    <t>+359 89 471 2814</t>
  </si>
  <si>
    <t>blanc jorge</t>
  </si>
  <si>
    <t>2025-10-17 00:00:00 UTC</t>
  </si>
  <si>
    <t>2025-10-15 07:20:01 UTC</t>
  </si>
  <si>
    <t>jotablanc@gmail.com</t>
  </si>
  <si>
    <t>Keith Pryke</t>
  </si>
  <si>
    <t>2025-10-16 15:00:00 UTC</t>
  </si>
  <si>
    <t>2025-10-22 11:00:00 UTC</t>
  </si>
  <si>
    <t>2025-07-22 10:38:15 UTC</t>
  </si>
  <si>
    <t>keith.pryke@gmail.com</t>
  </si>
  <si>
    <t>MARIA ELISABETTA CAMERLINGO</t>
  </si>
  <si>
    <t>2025-10-16 00:00:00 UTC</t>
  </si>
  <si>
    <t>2025-10-20 00:00:00 UTC</t>
  </si>
  <si>
    <t>2025-10-08 23:37:11 UTC</t>
  </si>
  <si>
    <t>mcamer.253687@guest.booking.com</t>
  </si>
  <si>
    <t>+39 340 355 9733</t>
  </si>
  <si>
    <t>Claudia AzÃ©ma</t>
  </si>
  <si>
    <t>2025-10-17 15:00:00 UTC</t>
  </si>
  <si>
    <t>Gisella Home - Genova - CIN: IT010025B4BAMYL8F9</t>
  </si>
  <si>
    <t>2025-09-12 18:08:34 UTC</t>
  </si>
  <si>
    <t>cazema.626312@guest.booking.com</t>
  </si>
  <si>
    <t>+33 6 65 08 88 52</t>
  </si>
  <si>
    <t>cocco alessandro</t>
  </si>
  <si>
    <t>2025-10-19 00:00:00 UTC</t>
  </si>
  <si>
    <t>2025-09-22 20:34:23 UTC</t>
  </si>
  <si>
    <t>caless.321553@guest.booking.com</t>
  </si>
  <si>
    <t>+39 347 009 6550</t>
  </si>
  <si>
    <t>Nazan Ã‡allÄ± YetiÅŸ</t>
  </si>
  <si>
    <t>2025-10-13 17:11:23 UTC</t>
  </si>
  <si>
    <t>nazancalli@gmail.com</t>
  </si>
  <si>
    <t>Martyna Czaja</t>
  </si>
  <si>
    <t>2025-10-18 15:00:00 UTC</t>
  </si>
  <si>
    <t>2025-10-14 22:56:10 UTC</t>
  </si>
  <si>
    <t>mczaja.291178@guest.booking.com</t>
  </si>
  <si>
    <t>+48 504 038 866</t>
  </si>
  <si>
    <t>COFFINET David</t>
  </si>
  <si>
    <t>2025-10-22 00:00:00 UTC</t>
  </si>
  <si>
    <t>2025-10-15 11:16:59 UTC</t>
  </si>
  <si>
    <t>Magdalena Godek</t>
  </si>
  <si>
    <t>2025-10-21 00:00:00 UTC</t>
  </si>
  <si>
    <t>2025-10-18 07:13:02 UTC</t>
  </si>
  <si>
    <t>Alessandro Samele</t>
  </si>
  <si>
    <t>2025-10-24 00:00:00 UTC</t>
  </si>
  <si>
    <t>2025-10-04 09:57:16 UTC</t>
  </si>
  <si>
    <t>Direct booking</t>
  </si>
  <si>
    <t>Simona Montaguti</t>
  </si>
  <si>
    <t>2025-10-13 19:58:37 UTC</t>
  </si>
  <si>
    <t>smonta.691551@guest.booking.com</t>
  </si>
  <si>
    <t>+39 340 975 7222</t>
  </si>
  <si>
    <t>Klaudia Bala</t>
  </si>
  <si>
    <t>2025-10-25 00:00:00 UTC</t>
  </si>
  <si>
    <t>2025-10-18 08:00:48 UTC</t>
  </si>
  <si>
    <t>Ruurd Hoekstra</t>
  </si>
  <si>
    <t>2025-10-22 15:00:00 UTC</t>
  </si>
  <si>
    <t>2025-10-25 11:00:00 UTC</t>
  </si>
  <si>
    <t>2025-09-23 13:14:19 UTC</t>
  </si>
  <si>
    <t>rhoeks.522994@guest.booking.com</t>
  </si>
  <si>
    <t>+41 79 916 33 08</t>
  </si>
  <si>
    <t>sophie Vanderbeck</t>
  </si>
  <si>
    <t>2025-10-27 11:00:00 UTC</t>
  </si>
  <si>
    <t>2025-10-05 11:16:47 UTC</t>
  </si>
  <si>
    <t>svande.174667@guest.booking.com</t>
  </si>
  <si>
    <t>+32 475 83 58 53</t>
  </si>
  <si>
    <t>simoes elsa</t>
  </si>
  <si>
    <t>2025-10-26 00:00:00 UTC</t>
  </si>
  <si>
    <t>2025-10-19 09:22:18 UTC</t>
  </si>
  <si>
    <t>selsa.151215@guest.booking.com</t>
  </si>
  <si>
    <t>+41 79 330 93 08</t>
  </si>
  <si>
    <t>Constanze MÃ¶ricke</t>
  </si>
  <si>
    <t>2025-10-23 15:00:00 UTC</t>
  </si>
  <si>
    <t>2025-10-28 11:00:00 UTC</t>
  </si>
  <si>
    <t>2025-09-21 15:09:45 UTC</t>
  </si>
  <si>
    <t>Grzegorz Niewitowski</t>
  </si>
  <si>
    <t>2025-10-26 11:00:00 UTC</t>
  </si>
  <si>
    <t>2025-10-03 07:28:59 UTC</t>
  </si>
  <si>
    <t>g.niewitowski@gmail.com</t>
  </si>
  <si>
    <t>Donald Bett</t>
  </si>
  <si>
    <t>2025-10-11 17:43:17 UTC</t>
  </si>
  <si>
    <t>dbett.119730@guest.booking.com</t>
  </si>
  <si>
    <t>+44 7479 668415</t>
  </si>
  <si>
    <t>Emmanuele Chetry</t>
  </si>
  <si>
    <t>2025-10-21 10:36:42 UTC</t>
  </si>
  <si>
    <t>emmanuelechetry@gmail.com</t>
  </si>
  <si>
    <t>Jack Unwin</t>
  </si>
  <si>
    <t>2025-10-28 00:00:00 UTC</t>
  </si>
  <si>
    <t>2025-10-20 20:12:07 UTC</t>
  </si>
  <si>
    <t>jack@unwinder.nz</t>
  </si>
  <si>
    <t>Sara donno</t>
  </si>
  <si>
    <t>2025-10-23 16:50:25 UTC</t>
  </si>
  <si>
    <t>Direct Booking</t>
  </si>
  <si>
    <t>Zanya Dores</t>
  </si>
  <si>
    <t>2025-10-25 15:00:00 UTC</t>
  </si>
  <si>
    <t>2025-10-29 11:00:00 UTC</t>
  </si>
  <si>
    <t>2025-08-17 15:17:25 UTC</t>
  </si>
  <si>
    <t>zdores.176969@guest.booking.com</t>
  </si>
  <si>
    <t>+44 7482 912347</t>
  </si>
  <si>
    <t>Paula Longuehaye</t>
  </si>
  <si>
    <t>2025-09-05 12:17:22 UTC</t>
  </si>
  <si>
    <t>p.longuehaye@gmail.com</t>
  </si>
  <si>
    <t>Natalia Hawryluk</t>
  </si>
  <si>
    <t>2025-10-27 00:00:00 UTC</t>
  </si>
  <si>
    <t>2025-10-22 20:55:16 UTC</t>
  </si>
  <si>
    <t>nhawry.154336@guest.booking.com</t>
  </si>
  <si>
    <t>+48 725 487 433</t>
  </si>
  <si>
    <t>FLORENCE BOUR</t>
  </si>
  <si>
    <t>2025-10-31 00:00:00 UTC</t>
  </si>
  <si>
    <t>HMCYS8QR8N</t>
  </si>
  <si>
    <t>2025-10-25 06:46:10 UTC</t>
  </si>
  <si>
    <t>Magda Krawczuk</t>
  </si>
  <si>
    <t>2025-10-27 15:00:00 UTC</t>
  </si>
  <si>
    <t>2025-10-31 11:00:00 UTC</t>
  </si>
  <si>
    <t>2025-09-01 22:12:14 UTC</t>
  </si>
  <si>
    <t>mkrawc.341834@guest.booking.com</t>
  </si>
  <si>
    <t>+48 603 913 929</t>
  </si>
  <si>
    <t>Blocked</t>
  </si>
  <si>
    <t>2025-11-24 00:00:00 UTC</t>
  </si>
  <si>
    <t>2025-07-23 07:23:01 UTC</t>
  </si>
  <si>
    <t>MARIANNE MAYER X3624045G</t>
  </si>
  <si>
    <t>2025-10-30 00:00:00 UTC</t>
  </si>
  <si>
    <t>2025-10-27 15:55:48 UTC</t>
  </si>
  <si>
    <t>Rachele Buttazzoni</t>
  </si>
  <si>
    <t>2025-10-29 15:00:00 UTC</t>
  </si>
  <si>
    <t>2025-11-02 11:00:00 UTC</t>
  </si>
  <si>
    <t>2025-10-22 23:04:20 UTC</t>
  </si>
  <si>
    <t>rbutta.654230@guest.booking.com</t>
  </si>
  <si>
    <t>+39 333 103 5265</t>
  </si>
  <si>
    <t>Mehdi Benflis</t>
  </si>
  <si>
    <t>2025-10-29 00:00:00 UTC</t>
  </si>
  <si>
    <t>2025-11-02 00:00:00 UTC</t>
  </si>
  <si>
    <t>2025-10-28 20:45:38 UTC</t>
  </si>
  <si>
    <t>benflisimad@outlook.fr</t>
  </si>
  <si>
    <t>Edoardo Intonti</t>
  </si>
  <si>
    <t>2025-10-30 15:00:00 UTC</t>
  </si>
  <si>
    <t>2025-11-01 11:00:00 UTC</t>
  </si>
  <si>
    <t>2025-10-27 18:42:23 UTC</t>
  </si>
  <si>
    <t>einton.669607@guest.booking.com</t>
  </si>
  <si>
    <t>+39 334 999 8300</t>
  </si>
  <si>
    <t>Lorenzo Antonio Frisino</t>
  </si>
  <si>
    <t>2025-10-31 15:00:00 UTC</t>
  </si>
  <si>
    <t>2025-11-03 11:00:00 UTC</t>
  </si>
  <si>
    <t>2025-10-25 17:41:21 UTC</t>
  </si>
  <si>
    <t>lorenzofrisino1@icloud.com</t>
  </si>
  <si>
    <t>Agata Oszmaniec</t>
  </si>
  <si>
    <t>2025-10-27 19:31:17 UTC</t>
  </si>
  <si>
    <t>aoszma.227093@guest.booking.com</t>
  </si>
  <si>
    <t>+48 538 945 020</t>
  </si>
  <si>
    <t>Alessandro Orofino</t>
  </si>
  <si>
    <t>2025-10-29 21:09:32 UTC</t>
  </si>
  <si>
    <t>aorofi.830634@guest.booking.com</t>
  </si>
  <si>
    <t>+39 320 941 5444</t>
  </si>
  <si>
    <t xml:space="preserve">Elsbeth Spring </t>
  </si>
  <si>
    <t>2025-10-30 08:42:37 UTC</t>
  </si>
  <si>
    <t>Chiara Terranova</t>
  </si>
  <si>
    <t>2025-10-30 09:15:17 UTC</t>
  </si>
  <si>
    <t>terranovachiara7@gmail.com</t>
  </si>
  <si>
    <t>Francesco di Stefano</t>
  </si>
  <si>
    <t>2025-11-01 15:00:00 UTC</t>
  </si>
  <si>
    <t>2025-11-04 11:00:00 UTC</t>
  </si>
  <si>
    <t>2025-10-23 08:02:44 UTC</t>
  </si>
  <si>
    <t>francescodistefano11@outlook.it</t>
  </si>
  <si>
    <t>Marc Boucid</t>
  </si>
  <si>
    <t>2025-11-03 15:00:00 UTC</t>
  </si>
  <si>
    <t>2025-11-07 11:00:00 UTC</t>
  </si>
  <si>
    <t>2025-07-27 18:55:10 UTC</t>
  </si>
  <si>
    <t>2025-11-03 00:00:00 UTC</t>
  </si>
  <si>
    <t>2025-11-07 00:00:00 UTC</t>
  </si>
  <si>
    <t>2025-10-04 10:00:33 UTC</t>
  </si>
  <si>
    <t>Yuliia Sheinina</t>
  </si>
  <si>
    <t>2025-10-29 15:44:16 UTC</t>
  </si>
  <si>
    <t>yshein.682446@guest.booking.com</t>
  </si>
  <si>
    <t>+48 539 015 600</t>
  </si>
  <si>
    <t>Pamela Dyle</t>
  </si>
  <si>
    <t>2025-11-05 11:00:00 UTC</t>
  </si>
  <si>
    <t>2025-10-30 08:38:17 UTC</t>
  </si>
  <si>
    <t>Gezim Myshketa</t>
  </si>
  <si>
    <t>2025-11-17 00:00:00 UTC</t>
  </si>
  <si>
    <t>2025-11-03 10:10:33 UTC</t>
  </si>
  <si>
    <t>Rachel Lan</t>
  </si>
  <si>
    <t>2025-11-04 15:00:00 UTC</t>
  </si>
  <si>
    <t>2025-11-04 13:40:39 UTC</t>
  </si>
  <si>
    <t>79239323@qq.com</t>
  </si>
  <si>
    <t>Aziz Huseynov</t>
  </si>
  <si>
    <t>2025-11-05 15:00:00 UTC</t>
  </si>
  <si>
    <t>2025-11-10 11:00:00 UTC</t>
  </si>
  <si>
    <t>2025-09-29 16:24:14 UTC</t>
  </si>
  <si>
    <t>ahusey.982246@guest.booking.com</t>
  </si>
  <si>
    <t>+48 607 309 788</t>
  </si>
  <si>
    <t>Konstantin Suslov</t>
  </si>
  <si>
    <t>2025-10-11 10:41:12 UTC</t>
  </si>
  <si>
    <t>suslov93@gmail.com</t>
  </si>
  <si>
    <t>Dario Missaglia</t>
  </si>
  <si>
    <t>2025-11-07 15:00:00 UTC</t>
  </si>
  <si>
    <t>2025-11-11 11:00:00 UTC</t>
  </si>
  <si>
    <t>2025-10-20 12:57:52 UTC</t>
  </si>
  <si>
    <t>Lucia Scalera</t>
  </si>
  <si>
    <t>2025-11-09 11:00:00 UTC</t>
  </si>
  <si>
    <t>2025-11-03 18:23:18 UTC</t>
  </si>
  <si>
    <t>lscale.840771@guest.booking.com</t>
  </si>
  <si>
    <t>+39 339 169 5150</t>
  </si>
  <si>
    <t>Thomas Merkle</t>
  </si>
  <si>
    <t>2025-11-09 00:00:00 UTC</t>
  </si>
  <si>
    <t>2025-11-03 23:15:20 UTC</t>
  </si>
  <si>
    <t>tmerkl.881187@guest.booking.com</t>
  </si>
  <si>
    <t>+41 76 317 25 79</t>
  </si>
  <si>
    <t>Alex Ionescu</t>
  </si>
  <si>
    <t>2025-11-10 00:00:00 UTC</t>
  </si>
  <si>
    <t>2025-11-06 20:29:19 UTC</t>
  </si>
  <si>
    <t>alex84ionescu@yahoo.com</t>
  </si>
  <si>
    <t>Vladimir Lelicanin</t>
  </si>
  <si>
    <t>2025-11-08 15:00:00 UTC</t>
  </si>
  <si>
    <t>2025-11-12 11:00:00 UTC</t>
  </si>
  <si>
    <t>2025-10-05 19:22:47 UTC</t>
  </si>
  <si>
    <t>vlelic.976904@guest.booking.com</t>
  </si>
  <si>
    <t>+381 60 3288150</t>
  </si>
  <si>
    <t>Margherita Locatelli</t>
  </si>
  <si>
    <t>2025-11-03 22:58:10 UTC</t>
  </si>
  <si>
    <t>margherita.locatelli@outlook.it</t>
  </si>
  <si>
    <t>Simon Jeannot</t>
  </si>
  <si>
    <t>2025-11-07 08:17:21 UTC</t>
  </si>
  <si>
    <t>sjeann.176734@guest.booking.com</t>
  </si>
  <si>
    <t>+33 6 86 89 26 60</t>
  </si>
  <si>
    <t>Roby Schiano</t>
  </si>
  <si>
    <t>2025-11-14 00:00:00 UTC</t>
  </si>
  <si>
    <t>2025-11-03 12:10:42 UTC</t>
  </si>
  <si>
    <t>ro.schiano@gmail.com</t>
  </si>
  <si>
    <t>JOANNA ÅACHMAÅƒSKA</t>
  </si>
  <si>
    <t>2025-11-08 11:49:17 UTC</t>
  </si>
  <si>
    <t>jlachm.981208@guest.booking.com</t>
  </si>
  <si>
    <t>+48 501 519 268</t>
  </si>
  <si>
    <t>Aline Maciel</t>
  </si>
  <si>
    <t>2025-11-10 15:00:00 UTC</t>
  </si>
  <si>
    <t>2025-11-10 01:02:12 UTC</t>
  </si>
  <si>
    <t>amacie.154446@guest.booking.com</t>
  </si>
  <si>
    <t>+351 961 937 145</t>
  </si>
  <si>
    <t>Angelika Balash</t>
  </si>
  <si>
    <t>2025-11-12 15:00:00 UTC</t>
  </si>
  <si>
    <t>2025-11-16 11:00:00 UTC</t>
  </si>
  <si>
    <t>2025-10-10 02:55:26 UTC</t>
  </si>
  <si>
    <t>Bettina Zuppinger</t>
  </si>
  <si>
    <t>2025-11-13 15:00:00 UTC</t>
  </si>
  <si>
    <t>2025-10-15 07:13:13 UTC</t>
  </si>
  <si>
    <t>bzuppi.587253@guest.booking.com</t>
  </si>
  <si>
    <t>+41 79 623 99 85</t>
  </si>
  <si>
    <t>Skye Roderick</t>
  </si>
  <si>
    <t>2025-10-21 08:18:41 UTC</t>
  </si>
  <si>
    <t>skyerodderick05@gmail.com</t>
  </si>
  <si>
    <t>Silvia Pellegrino</t>
  </si>
  <si>
    <t>2025-11-14 15:00:00 UTC</t>
  </si>
  <si>
    <t>2025-11-17 11:00:00 UTC</t>
  </si>
  <si>
    <t>2025-10-27 14:52:56 UTC</t>
  </si>
  <si>
    <t>pellegrinosilvia2@gmail.com</t>
  </si>
  <si>
    <t>Gaetano Torrisi</t>
  </si>
  <si>
    <t>2025-11-16 00:00:00 UTC</t>
  </si>
  <si>
    <t>2025-11-13 11:33:17 UTC</t>
  </si>
  <si>
    <t>gtorri.805244@guest.booking.com</t>
  </si>
  <si>
    <t>+39 346 649 9943</t>
  </si>
  <si>
    <t>AuÅ¡ra stonienÄ—</t>
  </si>
  <si>
    <t>2025-11-15 00:00:00 UTC</t>
  </si>
  <si>
    <t>2025-11-18 00:00:00 UTC</t>
  </si>
  <si>
    <t>2025-09-01 13:18:13 UTC</t>
  </si>
  <si>
    <t>astoni.575254@guest.booking.com</t>
  </si>
  <si>
    <t>+370 677 20209</t>
  </si>
  <si>
    <t>Karunadika Wijendra Gamlathge Nayana Priyantha Morayas</t>
  </si>
  <si>
    <t>2025-11-15 15:00:00 UTC</t>
  </si>
  <si>
    <t>2025-11-07 14:53:26 UTC</t>
  </si>
  <si>
    <t>kmoray.901511@guest.booking.com</t>
  </si>
  <si>
    <t>+39 392 628 0046</t>
  </si>
  <si>
    <t>Claudia Simson</t>
  </si>
  <si>
    <t>2025-11-16 15:00:00 UTC</t>
  </si>
  <si>
    <t>2025-11-19 11:00:00 UTC</t>
  </si>
  <si>
    <t>2025-09-10 17:21:23 UTC</t>
  </si>
  <si>
    <t>csimso.867085@guest.booking.com</t>
  </si>
  <si>
    <t>+49 171 9518259</t>
  </si>
  <si>
    <t>2025-11-21 00:00:00 UTC</t>
  </si>
  <si>
    <t>2025-11-11 20:28:11 UTC</t>
  </si>
  <si>
    <t>Oksana Ivanova</t>
  </si>
  <si>
    <t>2025-11-17 15:00:00 UTC</t>
  </si>
  <si>
    <t>2025-11-15 11:32:16 UTC</t>
  </si>
  <si>
    <t>oivano.195838@guest.booking.com</t>
  </si>
  <si>
    <t>+39 348 612 0799</t>
  </si>
  <si>
    <t>Roderick Brooks</t>
  </si>
  <si>
    <t>2025-11-25 00:00:00 UTC</t>
  </si>
  <si>
    <t>2025-08-10 12:56:28 UTC</t>
  </si>
  <si>
    <t>kbrook.245261@guest.booking.com</t>
  </si>
  <si>
    <t>+33 6 58 47 01 12</t>
  </si>
  <si>
    <t>Nadalini ask</t>
  </si>
  <si>
    <t>2025-11-19 15:00:00 UTC</t>
  </si>
  <si>
    <t>2025-12-15 11:00:00 UTC</t>
  </si>
  <si>
    <t>2025-10-20 12:56:09 UTC</t>
  </si>
  <si>
    <t>Helen Dubach Yanez</t>
  </si>
  <si>
    <t>2025-11-21 15:00:00 UTC</t>
  </si>
  <si>
    <t>2025-11-24 11:00:00 UTC</t>
  </si>
  <si>
    <t>2025-10-26 10:02:51 UTC</t>
  </si>
  <si>
    <t>helen.dubach@bluewin.ch</t>
  </si>
  <si>
    <t>Stefano Ferretti</t>
  </si>
  <si>
    <t>2025-12-12 11:00:00 UTC</t>
  </si>
  <si>
    <t>2025-11-06 20:51:13 UTC</t>
  </si>
  <si>
    <t>Dawid WakuliÅ„ski</t>
  </si>
  <si>
    <t>2025-11-18 22:15:30 UTC</t>
  </si>
  <si>
    <t>dwakul.716683@guest.booking.com</t>
  </si>
  <si>
    <t>+48 512 003 744</t>
  </si>
  <si>
    <t>Luca Garbarino</t>
  </si>
  <si>
    <t>2025-11-23 00:00:00 UTC</t>
  </si>
  <si>
    <t>2025-11-21 17:55:12 UTC</t>
  </si>
  <si>
    <t>lucagenoa86@yahoo.it</t>
  </si>
  <si>
    <t>Adriana Pannozzi</t>
  </si>
  <si>
    <t>2025-11-22 00:00:00 UTC</t>
  </si>
  <si>
    <t>2025-10-29 19:31:43 UTC</t>
  </si>
  <si>
    <t>adriana8454@gmail.com</t>
  </si>
  <si>
    <t>Mandy Haynes</t>
  </si>
  <si>
    <t>2025-11-22 15:00:00 UTC</t>
  </si>
  <si>
    <t>2025-11-27 11:00:00 UTC</t>
  </si>
  <si>
    <t>2025-11-14 14:27:40 UTC</t>
  </si>
  <si>
    <t>mhayne.369044@guest.booking.com</t>
  </si>
  <si>
    <t>+372 5678 0145</t>
  </si>
  <si>
    <t>2025-11-29 00:00:00 UTC</t>
  </si>
  <si>
    <t>2025-11-23 10:10:02 UTC</t>
  </si>
  <si>
    <t>Blunda NicolÃ²</t>
  </si>
  <si>
    <t>2025-11-24 15:00:00 UTC</t>
  </si>
  <si>
    <t>2025-11-29 11:00:00 UTC</t>
  </si>
  <si>
    <t>2025-10-21 08:33:16 UTC</t>
  </si>
  <si>
    <t>Angela Hugenholtz</t>
  </si>
  <si>
    <t>2025-11-25 15:00:00 UTC</t>
  </si>
  <si>
    <t>2025-11-28 11:00:00 UTC</t>
  </si>
  <si>
    <t>2025-11-01 16:18:09 UTC</t>
  </si>
  <si>
    <t>pushmeets.evo@gmail.com</t>
  </si>
  <si>
    <t>Krzysztof Majcherczyk</t>
  </si>
  <si>
    <t>2025-11-28 15:00:00 UTC</t>
  </si>
  <si>
    <t>2025-12-01 11:00:00 UTC</t>
  </si>
  <si>
    <t>2025-09-30 13:44:24 UTC</t>
  </si>
  <si>
    <t>kmajch.449224@guest.booking.com</t>
  </si>
  <si>
    <t>+48 609 669 339</t>
  </si>
  <si>
    <t>Patrick Massera</t>
  </si>
  <si>
    <t>2025-11-28 00:00:00 UTC</t>
  </si>
  <si>
    <t>2025-11-30 00:00:00 UTC</t>
  </si>
  <si>
    <t>2025-11-21 17:03:53 UTC</t>
  </si>
  <si>
    <t>patrick.massera@gmail.com</t>
  </si>
  <si>
    <t>2025-12-01 00:00:00 UTC</t>
  </si>
  <si>
    <t>2025-12-05 00:00:00 UTC</t>
  </si>
  <si>
    <t>2025-10-24 08:23:55 UTC</t>
  </si>
  <si>
    <t>Sciarrotta Antonio</t>
  </si>
  <si>
    <t>2025-12-01 15:00:00 UTC</t>
  </si>
  <si>
    <t>2025-12-03 11:00:00 UTC</t>
  </si>
  <si>
    <t>2025-11-21 07:23:09 UTC</t>
  </si>
  <si>
    <t>santon.401118@guest.booking.com</t>
  </si>
  <si>
    <t>+39 333 220 5580</t>
  </si>
  <si>
    <t>AntÃ³nio Coelho</t>
  </si>
  <si>
    <t>2025-12-03 15:00:00 UTC</t>
  </si>
  <si>
    <t>2025-12-08 11:00:00 UTC</t>
  </si>
  <si>
    <t>2025-10-12 14:31:21 UTC</t>
  </si>
  <si>
    <t>acoelh.640792@guest.booking.com</t>
  </si>
  <si>
    <t>+351 966 785 250</t>
  </si>
  <si>
    <t>PEDRO MATEO</t>
  </si>
  <si>
    <t>2025-12-04 15:00:00 UTC</t>
  </si>
  <si>
    <t>2025-12-09 11:00:00 UTC</t>
  </si>
  <si>
    <t>2025-10-19 15:04:22 UTC</t>
  </si>
  <si>
    <t>pmateo.434186@guest.booking.com</t>
  </si>
  <si>
    <t>+34 649 94 41 85</t>
  </si>
  <si>
    <t>Roberta Cruz Heitmann</t>
  </si>
  <si>
    <t>2025-12-04 00:00:00 UTC</t>
  </si>
  <si>
    <t>2025-12-07 00:00:00 UTC</t>
  </si>
  <si>
    <t>2025-12-03 18:58:28 UTC</t>
  </si>
  <si>
    <t>Camilla Tilling</t>
  </si>
  <si>
    <t>2025-12-05 15:00:00 UTC</t>
  </si>
  <si>
    <t>2025-10-19 18:15:38 UTC</t>
  </si>
  <si>
    <t>camilla.tilling@gmail.com</t>
  </si>
  <si>
    <t>Pasquale Cesarano</t>
  </si>
  <si>
    <t>2025-12-08 00:00:00 UTC</t>
  </si>
  <si>
    <t>2025-11-06 18:18:17 UTC</t>
  </si>
  <si>
    <t>pcesar.321319@guest.booking.com</t>
  </si>
  <si>
    <t>+39 333 166 3168</t>
  </si>
  <si>
    <t>Sergio Gd</t>
  </si>
  <si>
    <t>2025-11-28 16:07:07 UTC</t>
  </si>
  <si>
    <t>sergiogild@hotmail.com</t>
  </si>
  <si>
    <t>Natallia Borisova</t>
  </si>
  <si>
    <t>2025-12-05 07:36:31 UTC</t>
  </si>
  <si>
    <t>Federica Di Dio</t>
  </si>
  <si>
    <t>2025-12-06 00:00:00 UTC</t>
  </si>
  <si>
    <t>HMMBF3MBYR</t>
  </si>
  <si>
    <t>2025-12-05 21:12:11 UTC</t>
  </si>
  <si>
    <t>federicadd24@gmail.com</t>
  </si>
  <si>
    <t>Ivan DomiÄ‡</t>
  </si>
  <si>
    <t>2025-12-11 00:00:00 UTC</t>
  </si>
  <si>
    <t>2025-09-05 20:32:39 UTC</t>
  </si>
  <si>
    <t xml:space="preserve">Anastasi Bruzzo Cristina </t>
  </si>
  <si>
    <t>2026-01-03 00:00:00 UTC</t>
  </si>
  <si>
    <t>2025-12-04 09:15:09 UTC</t>
  </si>
  <si>
    <t>Mario Dell'Aquila</t>
  </si>
  <si>
    <t>2025-12-08 15:00:00 UTC</t>
  </si>
  <si>
    <t>2025-08-02 08:42:53 UTC</t>
  </si>
  <si>
    <t>linda gourbdji</t>
  </si>
  <si>
    <t>2025-12-10 15:00:00 UTC</t>
  </si>
  <si>
    <t>2025-12-13 11:00:00 UTC</t>
  </si>
  <si>
    <t>2025-10-28 20:10:31 UTC</t>
  </si>
  <si>
    <t>lgourb.272940@guest.booking.com</t>
  </si>
  <si>
    <t>+33 608090437</t>
  </si>
  <si>
    <t>Aksana Redzko</t>
  </si>
  <si>
    <t>2025-12-11 15:00:00 UTC</t>
  </si>
  <si>
    <t>2025-12-14 11:00:00 UTC</t>
  </si>
  <si>
    <t>2025-10-15 10:46:46 UTC</t>
  </si>
  <si>
    <t>aredzk.336283@guest.booking.com</t>
  </si>
  <si>
    <t>+39 331 464 5252</t>
  </si>
  <si>
    <t>Enza Oliviero</t>
  </si>
  <si>
    <t>2025-12-14 00:00:00 UTC</t>
  </si>
  <si>
    <t>2025-12-21 00:00:00 UTC</t>
  </si>
  <si>
    <t>2025-11-10 14:45:21 UTC</t>
  </si>
  <si>
    <t>Enrica Orru</t>
  </si>
  <si>
    <t>2025-12-15 15:00:00 UTC</t>
  </si>
  <si>
    <t>2025-12-21 11:00:00 UTC</t>
  </si>
  <si>
    <t>2025-10-14 07:09:17 UTC</t>
  </si>
  <si>
    <t>eorru.845857@guest.booking.com</t>
  </si>
  <si>
    <t>+44 7925 216475</t>
  </si>
  <si>
    <t>2025-12-19 11:00:00 UTC</t>
  </si>
  <si>
    <t>2025-12-19 23:17:25 UTC</t>
  </si>
  <si>
    <t>Enrica Spirito</t>
  </si>
  <si>
    <t>2025-12-16 15:00:00 UTC</t>
  </si>
  <si>
    <t>2025-12-11 18:14:54 UTC</t>
  </si>
  <si>
    <t>espiri.539539@guest.booking.com</t>
  </si>
  <si>
    <t>+39 349 838 4062</t>
  </si>
  <si>
    <t>2025-12-17 15:00:00 UTC</t>
  </si>
  <si>
    <t>2025-12-20 11:00:00 UTC</t>
  </si>
  <si>
    <t>2025-12-15 15:43:38 UTC</t>
  </si>
  <si>
    <t>Pierre-Bertrand Dufort</t>
  </si>
  <si>
    <t>2025-12-17 00:00:00 UTC</t>
  </si>
  <si>
    <t>2025-12-20 00:00:00 UTC</t>
  </si>
  <si>
    <t>2025-12-15 15:55:17 UTC</t>
  </si>
  <si>
    <t>pierrebertrand.dufort@gmail.com</t>
  </si>
  <si>
    <t>Mattia Masucci</t>
  </si>
  <si>
    <t>2025-12-20 15:00:00 UTC</t>
  </si>
  <si>
    <t>2025-12-23 11:00:00 UTC</t>
  </si>
  <si>
    <t>2025-12-08 19:11:36 UTC</t>
  </si>
  <si>
    <t>masuccimattia@outlook.it</t>
  </si>
  <si>
    <t>Francesca Piovesan</t>
  </si>
  <si>
    <t>2025-12-21 15:00:00 UTC</t>
  </si>
  <si>
    <t>2025-12-28 11:00:00 UTC</t>
  </si>
  <si>
    <t>2025-11-17 15:13:23 UTC</t>
  </si>
  <si>
    <t>Cristian Sanchez</t>
  </si>
  <si>
    <t>2026-01-21 11:00:00 UTC</t>
  </si>
  <si>
    <t>Bellarmino - Milano</t>
  </si>
  <si>
    <t>2025-12-20 17:17:29 UTC</t>
  </si>
  <si>
    <t>nysixmusic@gmail.com</t>
  </si>
  <si>
    <t xml:space="preserve">Vladislav Damaskinov </t>
  </si>
  <si>
    <t>2025-12-26 00:00:00 UTC</t>
  </si>
  <si>
    <t xml:space="preserve">Cervinia: Alpine Studio </t>
  </si>
  <si>
    <t>634 7987850</t>
  </si>
  <si>
    <t>2025-12-21 06:12:50 UTC</t>
  </si>
  <si>
    <t>vdamaskinov@gmail.com</t>
  </si>
  <si>
    <t>Katsiaryna Khatenka</t>
  </si>
  <si>
    <t>2025-12-22 15:00:00 UTC</t>
  </si>
  <si>
    <t>2025-12-25 11:00:00 UTC</t>
  </si>
  <si>
    <t>2025-11-26 12:55:07 UTC</t>
  </si>
  <si>
    <t>Neli Veleva</t>
  </si>
  <si>
    <t>2025-12-23 00:00:00 UTC</t>
  </si>
  <si>
    <t>2025-12-29 00:00:00 UTC</t>
  </si>
  <si>
    <t>2025-02-05 19:48:44 UTC</t>
  </si>
  <si>
    <t>Matteo Lavarello</t>
  </si>
  <si>
    <t>2025-12-23 15:00:00 UTC</t>
  </si>
  <si>
    <t>2025-11-26 23:11:13 UTC</t>
  </si>
  <si>
    <t>mlavar.375197@guest.booking.com</t>
  </si>
  <si>
    <t>+44 7588 566276</t>
  </si>
  <si>
    <t>Iyad Tazi</t>
  </si>
  <si>
    <t>2025-12-28 00:00:00 UTC</t>
  </si>
  <si>
    <t>George Home - Genova (CIL Nadalini)</t>
  </si>
  <si>
    <t>2025-12-17 13:49:27 UTC</t>
  </si>
  <si>
    <t>iyad.tazi@gmail.com</t>
  </si>
  <si>
    <t>Elijah Adams</t>
  </si>
  <si>
    <t>2025-12-24 15:00:00 UTC</t>
  </si>
  <si>
    <t>2025-12-23 13:18:56 UTC</t>
  </si>
  <si>
    <t>thatboyea57@gmail.com</t>
  </si>
  <si>
    <t>Lester Dugarant</t>
  </si>
  <si>
    <t>2025-12-25 15:00:00 UTC</t>
  </si>
  <si>
    <t>2025-12-22 13:32:08 UTC</t>
  </si>
  <si>
    <t>albanhanys@gmail.com</t>
  </si>
  <si>
    <t>Dawid Nowakowski</t>
  </si>
  <si>
    <t>2025-12-26 15:00:00 UTC</t>
  </si>
  <si>
    <t>2025-12-30 11:00:00 UTC</t>
  </si>
  <si>
    <t>2025-11-10 21:35:13 UTC</t>
  </si>
  <si>
    <t>dnowak.309699@guest.booking.com</t>
  </si>
  <si>
    <t>+48 504 470 268</t>
  </si>
  <si>
    <t>Jy Choi</t>
  </si>
  <si>
    <t>2026-01-01 00:00:00 UTC</t>
  </si>
  <si>
    <t>2025-11-29 05:58:29 UTC</t>
  </si>
  <si>
    <t>wacool79@gmail.com</t>
  </si>
  <si>
    <t>Joanna Barnouin</t>
  </si>
  <si>
    <t>2025-11-30 11:30:09 UTC</t>
  </si>
  <si>
    <t>Laura Rossi</t>
  </si>
  <si>
    <t>2025-12-08 12:57:51 UTC</t>
  </si>
  <si>
    <t>Vitalii Luchka</t>
  </si>
  <si>
    <t>2025-12-31 00:00:00 UTC</t>
  </si>
  <si>
    <t>2025-12-25 09:54:37 UTC</t>
  </si>
  <si>
    <t>ly4avuj@gmail.com</t>
  </si>
  <si>
    <t>Denisa Acatrinei</t>
  </si>
  <si>
    <t>2025-12-28 15:00:00 UTC</t>
  </si>
  <si>
    <t>2026-01-01 11:00:00 UTC</t>
  </si>
  <si>
    <t>2025-11-13 01:44:13 UTC</t>
  </si>
  <si>
    <t>dacatr.676705@guest.booking.com</t>
  </si>
  <si>
    <t>+40 733 323 632</t>
  </si>
  <si>
    <t>Vanda Guerrucci</t>
  </si>
  <si>
    <t>2025-12-30 00:00:00 UTC</t>
  </si>
  <si>
    <t>2025-12-25 13:40:09 UTC</t>
  </si>
  <si>
    <t>musa2502@yahoo.it</t>
  </si>
  <si>
    <t>Patrice Murzilli</t>
  </si>
  <si>
    <t>2025-12-29 15:00:00 UTC</t>
  </si>
  <si>
    <t>2026-01-02 11:00:00 UTC</t>
  </si>
  <si>
    <t>2025-10-05 08:27:04 UTC</t>
  </si>
  <si>
    <t>Klaidi Bullgari</t>
  </si>
  <si>
    <t>2025-11-27 21:52:53 UTC</t>
  </si>
  <si>
    <t>kbullg.391704@guest.booking.com</t>
  </si>
  <si>
    <t>+355 69 408 9454</t>
  </si>
  <si>
    <t>Laura Coulibaly De Santis</t>
  </si>
  <si>
    <t>2025-12-08 21:40:36 UTC</t>
  </si>
  <si>
    <t>lauracoulibaly@hotmail.it</t>
  </si>
  <si>
    <t>Martina Ronchetti</t>
  </si>
  <si>
    <t>2025-12-31 11:00:00 UTC</t>
  </si>
  <si>
    <t>2025-12-26 13:20:57 UTC</t>
  </si>
  <si>
    <t>martinaronchetti13@gmai.com</t>
  </si>
  <si>
    <t>2025-12-30 15:00:00 UTC</t>
  </si>
  <si>
    <t>2026-01-06 11:00:00 UTC</t>
  </si>
  <si>
    <t>2025-11-12 19:19:26 UTC</t>
  </si>
  <si>
    <t>Sandra Barbara</t>
  </si>
  <si>
    <t>2026-01-02 00:00:00 UTC</t>
  </si>
  <si>
    <t>2025-11-19 06:53:09 UTC</t>
  </si>
  <si>
    <t>sbarba.280082@guest.booking.com</t>
  </si>
  <si>
    <t>+33 6 98 60 01 64</t>
  </si>
  <si>
    <t>Simona Rebasti</t>
  </si>
  <si>
    <t>2025-12-31 15:00:00 UTC</t>
  </si>
  <si>
    <t>2026-01-04 11:00:00 UTC</t>
  </si>
  <si>
    <t>2025-11-30 18:54:33 UTC</t>
  </si>
  <si>
    <t>srebas.106999@guest.booking.com</t>
  </si>
  <si>
    <t>+39 328 225 2385</t>
  </si>
  <si>
    <t>Dario Giaime</t>
  </si>
  <si>
    <t>2025-12-16 17:18:03 UTC</t>
  </si>
  <si>
    <t>dariogiaime@gmail.com</t>
  </si>
  <si>
    <t>Andrea Guaitamacchi</t>
  </si>
  <si>
    <t>2025-12-27 09:48:28 UTC</t>
  </si>
  <si>
    <t>guaitamacchiandrea@gmail.com</t>
  </si>
  <si>
    <t>Row Labels</t>
  </si>
  <si>
    <t>Jul</t>
  </si>
  <si>
    <t>Aug</t>
  </si>
  <si>
    <t>Sep</t>
  </si>
  <si>
    <t>Grand Total</t>
  </si>
  <si>
    <t>Totale Ospiti</t>
  </si>
  <si>
    <t>Totale Pernottamenti</t>
  </si>
  <si>
    <t>Sum of Total_guests_count</t>
  </si>
  <si>
    <t>Sum of All guest x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</si>
</sst>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"/>
  </numFmts>
  <fonts count="6" x14ac:knownFonts="1">
    <font>
      <sz val="11"/>
      <color theme="1"/>
      <name val="Calibri"/>
      <scheme val="minor"/>
    </font>
    <font>
      <sz val="11"/>
      <color rgb="FFFFFFFF"/>
      <name val="Calibri"/>
      <scheme val="minor"/>
    </font>
    <font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8EAADB"/>
      </left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8EAADB"/>
      </left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4" fillId="0" borderId="0" xfId="0" applyFont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3" borderId="1" xfId="0" applyFont="1" applyFill="1" applyBorder="1"/>
    <xf numFmtId="164" fontId="5" fillId="0" borderId="0" xfId="0" applyNumberFormat="1" applyFont="1"/>
    <xf numFmtId="0" fontId="5" fillId="5" borderId="2" xfId="0" applyFont="1" applyFill="1" applyBorder="1"/>
    <xf numFmtId="0" fontId="5" fillId="5" borderId="3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bookings (14)-style" pivot="0" count="4" xr9:uid="{00000000-0011-0000-FFFF-FFFF00000000}">
      <tableStyleElement type="headerRow" dxfId="3"/>
      <tableStyleElement type="totalRow" dxfId="0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H157" totalsRowCount="1">
  <tableColumns count="34">
    <tableColumn id="1" xr3:uid="{00000000-0010-0000-0000-000001000000}" name="id"/>
    <tableColumn id="2" xr3:uid="{00000000-0010-0000-0000-000002000000}" name="first_guest_status"/>
    <tableColumn id="3" xr3:uid="{00000000-0010-0000-0000-000003000000}" name="client_full_name"/>
    <tableColumn id="4" xr3:uid="{00000000-0010-0000-0000-000004000000}" name="Check in date time"/>
    <tableColumn id="5" xr3:uid="{00000000-0010-0000-0000-000005000000}" name="Checkout date time"/>
    <tableColumn id="6" xr3:uid="{00000000-0010-0000-0000-000006000000}" name="rental_name"/>
    <tableColumn id="7" xr3:uid="{00000000-0010-0000-0000-000007000000}" name="nights_count"/>
    <tableColumn id="8" xr3:uid="{00000000-0010-0000-0000-000008000000}" name="Total_guests_count" totalsRowFunction="custom">
      <totalsRowFormula>SUBTOTAL(9,'bookings (14)'!$H$2:$H$156)</totalsRowFormula>
    </tableColumn>
    <tableColumn id="9" xr3:uid="{00000000-0010-0000-0000-000009000000}" name="Adults" totalsRowFunction="custom">
      <totalsRowFormula>SUBTOTAL(9,'bookings (14)'!$I$2:$I$156)</totalsRowFormula>
    </tableColumn>
    <tableColumn id="10" xr3:uid="{00000000-0010-0000-0000-00000A000000}" name="Children" totalsRowFunction="custom">
      <totalsRowFormula>SUBTOTAL(9,'bookings (14)'!$J$2:$J$156)</totalsRowFormula>
    </tableColumn>
    <tableColumn id="11" xr3:uid="{00000000-0010-0000-0000-00000B000000}" name="final_price"/>
    <tableColumn id="12" xr3:uid="{00000000-0010-0000-0000-00000C000000}" name="ota_commission"/>
    <tableColumn id="13" xr3:uid="{00000000-0010-0000-0000-00000D000000}" name="confirmation_code"/>
    <tableColumn id="14" xr3:uid="{00000000-0010-0000-0000-00000E000000}" name="created_at"/>
    <tableColumn id="15" xr3:uid="{00000000-0010-0000-0000-00000F000000}" name="source"/>
    <tableColumn id="16" xr3:uid="{00000000-0010-0000-0000-000010000000}" name="guest_city_tax_base_amount"/>
    <tableColumn id="17" xr3:uid="{00000000-0010-0000-0000-000011000000}" name="rental_tax_amount"/>
    <tableColumn id="18" xr3:uid="{00000000-0010-0000-0000-000012000000}" name="estimated_total_city_tax"/>
    <tableColumn id="19" xr3:uid="{00000000-0010-0000-0000-000013000000}" name="estimated_presenze_ordinarie"/>
    <tableColumn id="20" xr3:uid="{00000000-0010-0000-0000-000014000000}" name="estimated_presenze_esenti"/>
    <tableColumn id="21" xr3:uid="{00000000-0010-0000-0000-000015000000}" name="estimated_presenze_esenti_airbnb"/>
    <tableColumn id="22" xr3:uid="{00000000-0010-0000-0000-000016000000}" name="client_email"/>
    <tableColumn id="23" xr3:uid="{00000000-0010-0000-0000-000017000000}" name="client_phone"/>
    <tableColumn id="24" xr3:uid="{00000000-0010-0000-0000-000018000000}" name="Check in date Format 1"/>
    <tableColumn id="25" xr3:uid="{00000000-0010-0000-0000-000019000000}" name="Check out Format 1"/>
    <tableColumn id="26" xr3:uid="{00000000-0010-0000-0000-00001A000000}" name="Check in Date"/>
    <tableColumn id="27" xr3:uid="{00000000-0010-0000-0000-00001B000000}" name="Checkou Date"/>
    <tableColumn id="28" xr3:uid="{00000000-0010-0000-0000-00001C000000}" name="Adults x nights &lt;=8 nights" totalsRowFunction="custom">
      <totalsRowFormula>SUBTOTAL(9,'bookings (14)'!$AB$2:$AB$156)</totalsRowFormula>
    </tableColumn>
    <tableColumn id="29" xr3:uid="{00000000-0010-0000-0000-00001D000000}" name="Minors x Night &lt;=8 night" totalsRowFunction="custom">
      <totalsRowFormula>SUBTOTAL(9,'bookings (14)'!$AC$2:$AC$156)</totalsRowFormula>
    </tableColumn>
    <tableColumn id="30" xr3:uid="{00000000-0010-0000-0000-00001E000000}" name="All guest x Night" totalsRowFunction="custom">
      <totalsRowFormula>SUBTOTAL(9,'bookings (14)'!$AD$2:$AD$156)</totalsRowFormula>
    </tableColumn>
    <tableColumn id="31" xr3:uid="{00000000-0010-0000-0000-00001F000000}" name="Long Stay # of adults" totalsRowFunction="custom">
      <totalsRowFormula>SUBTOTAL(9,'bookings (14)'!$AE$2:$AE$156)</totalsRowFormula>
    </tableColumn>
    <tableColumn id="32" xr3:uid="{00000000-0010-0000-0000-000020000000}" name="Longh stay presenze" totalsRowFunction="custom">
      <totalsRowFormula>SUBTOTAL(9,'bookings (14)'!$AF$2:$AF$156)</totalsRowFormula>
    </tableColumn>
    <tableColumn id="33" xr3:uid="{00000000-0010-0000-0000-000021000000}" name="Adults + Minors + Long Stay"/>
    <tableColumn id="34" xr3:uid="{00000000-0010-0000-0000-000022000000}" name="Validation Check"/>
  </tableColumns>
  <tableStyleInfo name="bookings (14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7.140625" customWidth="1"/>
    <col min="3" max="5" width="30.7109375" customWidth="1"/>
    <col min="6" max="6" width="20.42578125" customWidth="1"/>
    <col min="7" max="7" width="13.140625" customWidth="1"/>
    <col min="8" max="10" width="13.42578125" customWidth="1"/>
    <col min="11" max="11" width="11" customWidth="1"/>
    <col min="12" max="12" width="15.85546875" customWidth="1"/>
    <col min="13" max="13" width="17.85546875" customWidth="1"/>
    <col min="14" max="14" width="21.140625" customWidth="1"/>
    <col min="15" max="15" width="12.42578125" customWidth="1"/>
    <col min="16" max="16" width="26.42578125" customWidth="1"/>
    <col min="17" max="17" width="18.28515625" customWidth="1"/>
    <col min="18" max="18" width="22.85546875" customWidth="1"/>
    <col min="19" max="19" width="27.42578125" customWidth="1"/>
    <col min="20" max="20" width="24.85546875" customWidth="1"/>
    <col min="21" max="21" width="31.140625" customWidth="1"/>
    <col min="22" max="22" width="30.7109375" customWidth="1"/>
    <col min="23" max="27" width="15.42578125" customWidth="1"/>
    <col min="28" max="28" width="13.7109375" customWidth="1"/>
    <col min="29" max="29" width="18" customWidth="1"/>
    <col min="30" max="31" width="22.42578125" customWidth="1"/>
    <col min="32" max="32" width="19.140625" customWidth="1"/>
    <col min="33" max="33" width="25.42578125" customWidth="1"/>
    <col min="34" max="34" width="17.5703125" customWidth="1"/>
    <col min="35" max="41" width="8.7109375" customWidth="1"/>
  </cols>
  <sheetData>
    <row r="1" spans="1:4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  <c r="AH1" s="3" t="s">
        <v>33</v>
      </c>
      <c r="AN1" s="4" t="s">
        <v>0</v>
      </c>
      <c r="AO1" s="5" t="s">
        <v>14</v>
      </c>
    </row>
    <row r="2" spans="1:41" ht="14.25" customHeight="1" x14ac:dyDescent="0.25">
      <c r="A2" s="6">
        <v>24549499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>
        <v>2</v>
      </c>
      <c r="H2" s="6">
        <v>2</v>
      </c>
      <c r="I2" s="6">
        <f>'bookings (14)'!$H2-'bookings (14)'!$J2</f>
        <v>2</v>
      </c>
      <c r="J2" s="6">
        <f>IF('bookings (14)'!$O2&lt;&gt;"Airbnb",'bookings (14)'!$T2/MIN('bookings (14)'!$G2,8),0)</f>
        <v>0</v>
      </c>
      <c r="K2" s="6">
        <v>191.05</v>
      </c>
      <c r="L2" s="6"/>
      <c r="M2" s="6">
        <v>111282806</v>
      </c>
      <c r="N2" s="6" t="s">
        <v>39</v>
      </c>
      <c r="O2" s="6" t="s">
        <v>40</v>
      </c>
      <c r="P2" s="6">
        <v>3</v>
      </c>
      <c r="Q2" s="6">
        <v>3</v>
      </c>
      <c r="R2" s="6">
        <v>12</v>
      </c>
      <c r="S2" s="6">
        <v>4</v>
      </c>
      <c r="T2" s="6">
        <v>0</v>
      </c>
      <c r="U2" s="6">
        <v>0</v>
      </c>
      <c r="V2" s="6" t="s">
        <v>41</v>
      </c>
      <c r="W2" s="6" t="s">
        <v>42</v>
      </c>
      <c r="X2" s="7" t="str">
        <f t="shared" ref="X2:Y2" si="0">LEFT(D2,10)</f>
        <v>2025-10-02</v>
      </c>
      <c r="Y2" s="7" t="str">
        <f t="shared" si="0"/>
        <v>2025-10-04</v>
      </c>
      <c r="Z2" s="8">
        <f>DATE(LEFT('bookings (14)'!$X2,4),MID('bookings (14)'!$X2,6,2),RIGHT('bookings (14)'!$X2,2))</f>
        <v>45932</v>
      </c>
      <c r="AA2" s="8">
        <f>DATE(LEFT('bookings (14)'!$Y2,4),MID('bookings (14)'!$Y2,6,2),RIGHT('bookings (14)'!$Y2,2))</f>
        <v>45934</v>
      </c>
      <c r="AB2" s="7">
        <f>IF('bookings (14)'!$G2&gt;8,'bookings (14)'!$I2*8,'bookings (14)'!$I2*'bookings (14)'!$G2)</f>
        <v>4</v>
      </c>
      <c r="AC2" s="7">
        <f>IF('bookings (14)'!$G2&lt;8,'bookings (14)'!$J2*'bookings (14)'!$G2,'bookings (14)'!$J2*8)</f>
        <v>0</v>
      </c>
      <c r="AD2" s="7">
        <f>'bookings (14)'!$H2*'bookings (14)'!$G2</f>
        <v>4</v>
      </c>
      <c r="AE2" s="7">
        <f>IF('bookings (14)'!$G2&gt;8,'bookings (14)'!$I2,0)</f>
        <v>0</v>
      </c>
      <c r="AF2" s="7">
        <f>IF('bookings (14)'!$G2&gt;8,'bookings (14)'!$I2*('bookings (14)'!$G2-8),0)</f>
        <v>0</v>
      </c>
      <c r="AG2" s="9">
        <f>'bookings (14)'!$AB2+'bookings (14)'!$AC2+'bookings (14)'!$AF2</f>
        <v>4</v>
      </c>
      <c r="AH2" s="9" t="b">
        <f>IF('bookings (14)'!$AG2='bookings (14)'!$AD2,TRUE,FALSE)</f>
        <v>1</v>
      </c>
      <c r="AN2" s="4"/>
      <c r="AO2" s="5"/>
    </row>
    <row r="3" spans="1:41" ht="14.25" customHeight="1" x14ac:dyDescent="0.25">
      <c r="A3" s="6">
        <v>24624772</v>
      </c>
      <c r="B3" s="6" t="s">
        <v>34</v>
      </c>
      <c r="C3" s="6" t="s">
        <v>43</v>
      </c>
      <c r="D3" s="6" t="s">
        <v>36</v>
      </c>
      <c r="E3" s="6" t="s">
        <v>44</v>
      </c>
      <c r="F3" s="6" t="s">
        <v>45</v>
      </c>
      <c r="G3" s="6">
        <v>3</v>
      </c>
      <c r="H3" s="6">
        <v>2</v>
      </c>
      <c r="I3" s="6">
        <f>'bookings (14)'!$H3-'bookings (14)'!$J3</f>
        <v>2</v>
      </c>
      <c r="J3" s="6">
        <f>IF('bookings (14)'!$O3&lt;&gt;"Airbnb",'bookings (14)'!$T3/MIN('bookings (14)'!$G3,8),0)</f>
        <v>0</v>
      </c>
      <c r="K3" s="6">
        <v>352.73</v>
      </c>
      <c r="L3" s="6"/>
      <c r="M3" s="6">
        <v>111779971</v>
      </c>
      <c r="N3" s="6" t="s">
        <v>46</v>
      </c>
      <c r="O3" s="6" t="s">
        <v>47</v>
      </c>
      <c r="P3" s="6">
        <v>0</v>
      </c>
      <c r="Q3" s="6">
        <v>3</v>
      </c>
      <c r="R3" s="6">
        <v>0</v>
      </c>
      <c r="S3" s="6">
        <v>0</v>
      </c>
      <c r="T3" s="6">
        <v>6</v>
      </c>
      <c r="U3" s="6">
        <v>6</v>
      </c>
      <c r="V3" s="6" t="s">
        <v>48</v>
      </c>
      <c r="W3" s="6">
        <v>5519997366161</v>
      </c>
      <c r="X3" s="7" t="str">
        <f t="shared" ref="X3:Y3" si="1">LEFT(D3,10)</f>
        <v>2025-10-02</v>
      </c>
      <c r="Y3" s="7" t="str">
        <f t="shared" si="1"/>
        <v>2025-10-05</v>
      </c>
      <c r="Z3" s="8">
        <f>DATE(LEFT('bookings (14)'!$X3,4),MID('bookings (14)'!$X3,6,2),RIGHT('bookings (14)'!$X3,2))</f>
        <v>45932</v>
      </c>
      <c r="AA3" s="8">
        <f>DATE(LEFT('bookings (14)'!$Y3,4),MID('bookings (14)'!$Y3,6,2),RIGHT('bookings (14)'!$Y3,2))</f>
        <v>45935</v>
      </c>
      <c r="AB3" s="7">
        <f>IF('bookings (14)'!$G3&gt;8,'bookings (14)'!$I3*8,'bookings (14)'!$I3*'bookings (14)'!$G3)</f>
        <v>6</v>
      </c>
      <c r="AC3" s="7">
        <f>IF('bookings (14)'!$G3&lt;8,'bookings (14)'!$J3*'bookings (14)'!$G3,'bookings (14)'!$J3*8)</f>
        <v>0</v>
      </c>
      <c r="AD3" s="7">
        <f>'bookings (14)'!$H3*'bookings (14)'!$G3</f>
        <v>6</v>
      </c>
      <c r="AE3" s="7">
        <f>IF('bookings (14)'!$G3&gt;8,'bookings (14)'!$I3,0)</f>
        <v>0</v>
      </c>
      <c r="AF3" s="7">
        <f>IF('bookings (14)'!$G3&gt;8,'bookings (14)'!$I3*('bookings (14)'!$G3-8),0)</f>
        <v>0</v>
      </c>
      <c r="AG3" s="9">
        <f>'bookings (14)'!$AB3+'bookings (14)'!$AC3+'bookings (14)'!$AF3</f>
        <v>6</v>
      </c>
      <c r="AH3" s="9" t="b">
        <f>IF('bookings (14)'!$AG3='bookings (14)'!$AD3,TRUE,FALSE)</f>
        <v>1</v>
      </c>
      <c r="AN3" s="4"/>
      <c r="AO3" s="5"/>
    </row>
    <row r="4" spans="1:41" ht="14.25" customHeight="1" x14ac:dyDescent="0.25">
      <c r="A4" s="6">
        <v>24662039</v>
      </c>
      <c r="B4" s="6" t="s">
        <v>34</v>
      </c>
      <c r="C4" s="6" t="s">
        <v>49</v>
      </c>
      <c r="D4" s="6" t="s">
        <v>50</v>
      </c>
      <c r="E4" s="6" t="s">
        <v>51</v>
      </c>
      <c r="F4" s="6" t="s">
        <v>52</v>
      </c>
      <c r="G4" s="6">
        <v>3</v>
      </c>
      <c r="H4" s="6">
        <v>2</v>
      </c>
      <c r="I4" s="6">
        <f>'bookings (14)'!$H4-'bookings (14)'!$J4</f>
        <v>2</v>
      </c>
      <c r="J4" s="6">
        <f>IF('bookings (14)'!$O4&lt;&gt;"Airbnb",'bookings (14)'!$T4/MIN('bookings (14)'!$G4,8),0)</f>
        <v>0</v>
      </c>
      <c r="K4" s="6">
        <v>316.24</v>
      </c>
      <c r="L4" s="6"/>
      <c r="M4" s="6">
        <v>112036491</v>
      </c>
      <c r="N4" s="6" t="s">
        <v>53</v>
      </c>
      <c r="O4" s="6" t="s">
        <v>47</v>
      </c>
      <c r="P4" s="6">
        <v>0</v>
      </c>
      <c r="Q4" s="6">
        <v>3</v>
      </c>
      <c r="R4" s="6">
        <v>0</v>
      </c>
      <c r="S4" s="6">
        <v>0</v>
      </c>
      <c r="T4" s="6">
        <v>6</v>
      </c>
      <c r="U4" s="6">
        <v>6</v>
      </c>
      <c r="V4" s="6" t="s">
        <v>54</v>
      </c>
      <c r="W4" s="6">
        <v>5517981319045</v>
      </c>
      <c r="X4" s="7" t="str">
        <f t="shared" ref="X4:Y4" si="2">LEFT(D4,10)</f>
        <v>2025-10-02</v>
      </c>
      <c r="Y4" s="7" t="str">
        <f t="shared" si="2"/>
        <v>2025-10-05</v>
      </c>
      <c r="Z4" s="8">
        <f>DATE(LEFT('bookings (14)'!$X4,4),MID('bookings (14)'!$X4,6,2),RIGHT('bookings (14)'!$X4,2))</f>
        <v>45932</v>
      </c>
      <c r="AA4" s="8">
        <f>DATE(LEFT('bookings (14)'!$Y4,4),MID('bookings (14)'!$Y4,6,2),RIGHT('bookings (14)'!$Y4,2))</f>
        <v>45935</v>
      </c>
      <c r="AB4" s="7">
        <f>IF('bookings (14)'!$G4&gt;8,'bookings (14)'!$I4*8,'bookings (14)'!$I4*'bookings (14)'!$G4)</f>
        <v>6</v>
      </c>
      <c r="AC4" s="7">
        <f>IF('bookings (14)'!$G4&lt;8,'bookings (14)'!$J4*'bookings (14)'!$G4,'bookings (14)'!$J4*8)</f>
        <v>0</v>
      </c>
      <c r="AD4" s="7">
        <f>'bookings (14)'!$H4*'bookings (14)'!$G4</f>
        <v>6</v>
      </c>
      <c r="AE4" s="7">
        <f>IF('bookings (14)'!$G4&gt;8,'bookings (14)'!$I4,0)</f>
        <v>0</v>
      </c>
      <c r="AF4" s="7">
        <f>IF('bookings (14)'!$G4&gt;8,'bookings (14)'!$I4*('bookings (14)'!$G4-8),0)</f>
        <v>0</v>
      </c>
      <c r="AG4" s="9">
        <f>'bookings (14)'!$AB4+'bookings (14)'!$AC4+'bookings (14)'!$AF4</f>
        <v>6</v>
      </c>
      <c r="AH4" s="9" t="b">
        <f>IF('bookings (14)'!$AG4='bookings (14)'!$AD4,TRUE,FALSE)</f>
        <v>1</v>
      </c>
      <c r="AN4" s="4"/>
      <c r="AO4" s="5"/>
    </row>
    <row r="5" spans="1:41" ht="14.25" customHeight="1" x14ac:dyDescent="0.25">
      <c r="A5" s="6">
        <v>24732022</v>
      </c>
      <c r="B5" s="6" t="s">
        <v>34</v>
      </c>
      <c r="C5" s="6" t="s">
        <v>55</v>
      </c>
      <c r="D5" s="6" t="s">
        <v>50</v>
      </c>
      <c r="E5" s="6" t="s">
        <v>56</v>
      </c>
      <c r="F5" s="6" t="s">
        <v>57</v>
      </c>
      <c r="G5" s="6">
        <v>2</v>
      </c>
      <c r="H5" s="6">
        <v>1</v>
      </c>
      <c r="I5" s="6">
        <f>'bookings (14)'!$H5-'bookings (14)'!$J5</f>
        <v>1</v>
      </c>
      <c r="J5" s="6">
        <f>IF('bookings (14)'!$O5&lt;&gt;"Airbnb",'bookings (14)'!$T5/MIN('bookings (14)'!$G5,8),0)</f>
        <v>0</v>
      </c>
      <c r="K5" s="6">
        <v>185.48</v>
      </c>
      <c r="L5" s="6"/>
      <c r="M5" s="6">
        <v>112490266</v>
      </c>
      <c r="N5" s="6" t="s">
        <v>58</v>
      </c>
      <c r="O5" s="6" t="s">
        <v>47</v>
      </c>
      <c r="P5" s="6">
        <v>0</v>
      </c>
      <c r="Q5" s="6">
        <v>3</v>
      </c>
      <c r="R5" s="6">
        <v>0</v>
      </c>
      <c r="S5" s="6">
        <v>0</v>
      </c>
      <c r="T5" s="6">
        <v>2</v>
      </c>
      <c r="U5" s="6">
        <v>2</v>
      </c>
      <c r="V5" s="6"/>
      <c r="W5" s="6">
        <v>393421739128</v>
      </c>
      <c r="X5" s="7" t="str">
        <f t="shared" ref="X5:Y5" si="3">LEFT(D5,10)</f>
        <v>2025-10-02</v>
      </c>
      <c r="Y5" s="7" t="str">
        <f t="shared" si="3"/>
        <v>2025-10-04</v>
      </c>
      <c r="Z5" s="8">
        <f>DATE(LEFT('bookings (14)'!$X5,4),MID('bookings (14)'!$X5,6,2),RIGHT('bookings (14)'!$X5,2))</f>
        <v>45932</v>
      </c>
      <c r="AA5" s="8">
        <f>DATE(LEFT('bookings (14)'!$Y5,4),MID('bookings (14)'!$Y5,6,2),RIGHT('bookings (14)'!$Y5,2))</f>
        <v>45934</v>
      </c>
      <c r="AB5" s="7">
        <f>IF('bookings (14)'!$G5&gt;8,'bookings (14)'!$I5*8,'bookings (14)'!$I5*'bookings (14)'!$G5)</f>
        <v>2</v>
      </c>
      <c r="AC5" s="7">
        <f>IF('bookings (14)'!$G5&lt;8,'bookings (14)'!$J5*'bookings (14)'!$G5,'bookings (14)'!$J5*8)</f>
        <v>0</v>
      </c>
      <c r="AD5" s="7">
        <f>'bookings (14)'!$H5*'bookings (14)'!$G5</f>
        <v>2</v>
      </c>
      <c r="AE5" s="7">
        <f>IF('bookings (14)'!$G5&gt;8,'bookings (14)'!$I5,0)</f>
        <v>0</v>
      </c>
      <c r="AF5" s="7">
        <f>IF('bookings (14)'!$G5&gt;8,'bookings (14)'!$I5*('bookings (14)'!$G5-8),0)</f>
        <v>0</v>
      </c>
      <c r="AG5" s="9">
        <f>'bookings (14)'!$AB5+'bookings (14)'!$AC5+'bookings (14)'!$AF5</f>
        <v>2</v>
      </c>
      <c r="AH5" s="9" t="b">
        <f>IF('bookings (14)'!$AG5='bookings (14)'!$AD5,TRUE,FALSE)</f>
        <v>1</v>
      </c>
      <c r="AN5" s="4"/>
      <c r="AO5" s="5"/>
    </row>
    <row r="6" spans="1:41" ht="14.25" customHeight="1" x14ac:dyDescent="0.25">
      <c r="A6" s="6">
        <v>24719423</v>
      </c>
      <c r="B6" s="6" t="s">
        <v>34</v>
      </c>
      <c r="C6" s="6" t="s">
        <v>59</v>
      </c>
      <c r="D6" s="6" t="s">
        <v>60</v>
      </c>
      <c r="E6" s="6" t="s">
        <v>61</v>
      </c>
      <c r="F6" s="6" t="s">
        <v>38</v>
      </c>
      <c r="G6" s="6">
        <v>5</v>
      </c>
      <c r="H6" s="6">
        <v>2</v>
      </c>
      <c r="I6" s="6">
        <f>'bookings (14)'!$H6-'bookings (14)'!$J6</f>
        <v>2</v>
      </c>
      <c r="J6" s="6">
        <f>IF('bookings (14)'!$O6&lt;&gt;"Airbnb",'bookings (14)'!$T6/MIN('bookings (14)'!$G6,8),0)</f>
        <v>0</v>
      </c>
      <c r="K6" s="6">
        <v>432.51</v>
      </c>
      <c r="L6" s="6"/>
      <c r="M6" s="6">
        <v>112441881</v>
      </c>
      <c r="N6" s="6" t="s">
        <v>62</v>
      </c>
      <c r="O6" s="6" t="s">
        <v>40</v>
      </c>
      <c r="P6" s="6">
        <v>3</v>
      </c>
      <c r="Q6" s="6">
        <v>3</v>
      </c>
      <c r="R6" s="6">
        <v>30</v>
      </c>
      <c r="S6" s="6">
        <v>10</v>
      </c>
      <c r="T6" s="6">
        <v>0</v>
      </c>
      <c r="U6" s="6">
        <v>0</v>
      </c>
      <c r="V6" s="6" t="s">
        <v>63</v>
      </c>
      <c r="W6" s="6" t="s">
        <v>64</v>
      </c>
      <c r="X6" s="6" t="str">
        <f t="shared" ref="X6:Y6" si="4">LEFT(D6,10)</f>
        <v>2025-10-04</v>
      </c>
      <c r="Y6" s="6" t="str">
        <f t="shared" si="4"/>
        <v>2025-10-09</v>
      </c>
      <c r="Z6" s="10">
        <f>DATE(LEFT('bookings (14)'!$X6,4),MID('bookings (14)'!$X6,6,2),RIGHT('bookings (14)'!$X6,2))</f>
        <v>45934</v>
      </c>
      <c r="AA6" s="10">
        <f>DATE(LEFT('bookings (14)'!$Y6,4),MID('bookings (14)'!$Y6,6,2),RIGHT('bookings (14)'!$Y6,2))</f>
        <v>45939</v>
      </c>
      <c r="AB6" s="6">
        <f>IF('bookings (14)'!$G6&gt;8,'bookings (14)'!$I6*8,'bookings (14)'!$I6*'bookings (14)'!$G6)</f>
        <v>10</v>
      </c>
      <c r="AC6" s="6">
        <f>IF('bookings (14)'!$G6&lt;8,'bookings (14)'!$J6*'bookings (14)'!$G6,'bookings (14)'!$J6*8)</f>
        <v>0</v>
      </c>
      <c r="AD6" s="6">
        <f>'bookings (14)'!$H6*'bookings (14)'!$G6</f>
        <v>10</v>
      </c>
      <c r="AE6" s="6">
        <f>IF('bookings (14)'!$G6&gt;8,'bookings (14)'!$I6,0)</f>
        <v>0</v>
      </c>
      <c r="AF6" s="6">
        <f>IF('bookings (14)'!$G6&gt;8,'bookings (14)'!$I6*('bookings (14)'!$G6-8),0)</f>
        <v>0</v>
      </c>
      <c r="AG6" s="6">
        <f>'bookings (14)'!$AB6+'bookings (14)'!$AC6+'bookings (14)'!$AF6</f>
        <v>10</v>
      </c>
      <c r="AH6" s="6" t="b">
        <f>IF('bookings (14)'!$AG6='bookings (14)'!$AD6,TRUE,FALSE)</f>
        <v>1</v>
      </c>
      <c r="AN6" s="11">
        <v>17665934</v>
      </c>
      <c r="AO6" s="12" t="s">
        <v>40</v>
      </c>
    </row>
    <row r="7" spans="1:41" ht="14.25" customHeight="1" x14ac:dyDescent="0.25">
      <c r="A7" s="6">
        <v>24786087</v>
      </c>
      <c r="B7" s="6" t="s">
        <v>34</v>
      </c>
      <c r="C7" s="6" t="s">
        <v>65</v>
      </c>
      <c r="D7" s="6" t="s">
        <v>60</v>
      </c>
      <c r="E7" s="6" t="s">
        <v>66</v>
      </c>
      <c r="F7" s="6" t="s">
        <v>67</v>
      </c>
      <c r="G7" s="6">
        <v>3</v>
      </c>
      <c r="H7" s="6">
        <v>2</v>
      </c>
      <c r="I7" s="6">
        <f>'bookings (14)'!$H7-'bookings (14)'!$J7</f>
        <v>2</v>
      </c>
      <c r="J7" s="6">
        <f>IF('bookings (14)'!$O7&lt;&gt;"Airbnb",'bookings (14)'!$T7/MIN('bookings (14)'!$G7,8),0)</f>
        <v>0</v>
      </c>
      <c r="K7" s="6">
        <v>291.60000000000002</v>
      </c>
      <c r="L7" s="6"/>
      <c r="M7" s="6">
        <v>112852071</v>
      </c>
      <c r="N7" s="6" t="s">
        <v>68</v>
      </c>
      <c r="O7" s="6" t="s">
        <v>40</v>
      </c>
      <c r="P7" s="6">
        <v>3</v>
      </c>
      <c r="Q7" s="6">
        <v>3</v>
      </c>
      <c r="R7" s="6">
        <v>18</v>
      </c>
      <c r="S7" s="6">
        <v>6</v>
      </c>
      <c r="T7" s="6">
        <v>0</v>
      </c>
      <c r="U7" s="6">
        <v>0</v>
      </c>
      <c r="V7" s="6" t="s">
        <v>69</v>
      </c>
      <c r="W7" s="6" t="s">
        <v>70</v>
      </c>
      <c r="X7" s="6" t="str">
        <f t="shared" ref="X7:Y7" si="5">LEFT(D7,10)</f>
        <v>2025-10-04</v>
      </c>
      <c r="Y7" s="6" t="str">
        <f t="shared" si="5"/>
        <v>2025-10-07</v>
      </c>
      <c r="Z7" s="10">
        <f>DATE(LEFT('bookings (14)'!$X7,4),MID('bookings (14)'!$X7,6,2),RIGHT('bookings (14)'!$X7,2))</f>
        <v>45934</v>
      </c>
      <c r="AA7" s="10">
        <f>DATE(LEFT('bookings (14)'!$Y7,4),MID('bookings (14)'!$Y7,6,2),RIGHT('bookings (14)'!$Y7,2))</f>
        <v>45937</v>
      </c>
      <c r="AB7" s="6">
        <f>IF('bookings (14)'!$G7&gt;8,'bookings (14)'!$I7*8,'bookings (14)'!$I7*'bookings (14)'!$G7)</f>
        <v>6</v>
      </c>
      <c r="AC7" s="6">
        <f>IF('bookings (14)'!$G7&lt;8,'bookings (14)'!$J7*'bookings (14)'!$G7,'bookings (14)'!$J7*8)</f>
        <v>0</v>
      </c>
      <c r="AD7" s="6">
        <f>'bookings (14)'!$H7*'bookings (14)'!$G7</f>
        <v>6</v>
      </c>
      <c r="AE7" s="6">
        <f>IF('bookings (14)'!$G7&gt;8,'bookings (14)'!$I7,0)</f>
        <v>0</v>
      </c>
      <c r="AF7" s="6">
        <f>IF('bookings (14)'!$G7&gt;8,'bookings (14)'!$I7*('bookings (14)'!$G7-8),0)</f>
        <v>0</v>
      </c>
      <c r="AG7" s="6">
        <f>'bookings (14)'!$AB7+'bookings (14)'!$AC7+'bookings (14)'!$AF7</f>
        <v>6</v>
      </c>
      <c r="AH7" s="6" t="b">
        <f>IF('bookings (14)'!$AG7='bookings (14)'!$AD7,TRUE,FALSE)</f>
        <v>1</v>
      </c>
      <c r="AN7" s="13">
        <v>18982368</v>
      </c>
      <c r="AO7" s="14" t="s">
        <v>40</v>
      </c>
    </row>
    <row r="8" spans="1:41" ht="14.25" customHeight="1" x14ac:dyDescent="0.25">
      <c r="A8" s="6">
        <v>24792550</v>
      </c>
      <c r="B8" s="6" t="s">
        <v>34</v>
      </c>
      <c r="C8" s="6" t="s">
        <v>71</v>
      </c>
      <c r="D8" s="6" t="s">
        <v>56</v>
      </c>
      <c r="E8" s="6" t="s">
        <v>72</v>
      </c>
      <c r="F8" s="6" t="s">
        <v>73</v>
      </c>
      <c r="G8" s="6">
        <v>3</v>
      </c>
      <c r="H8" s="6">
        <v>2</v>
      </c>
      <c r="I8" s="6">
        <f>'bookings (14)'!$H8-'bookings (14)'!$J8</f>
        <v>2</v>
      </c>
      <c r="J8" s="6">
        <f>IF('bookings (14)'!$O8&lt;&gt;"Airbnb",'bookings (14)'!$T8/MIN('bookings (14)'!$G8,8),0)</f>
        <v>0</v>
      </c>
      <c r="K8" s="6">
        <v>283.39</v>
      </c>
      <c r="L8" s="6"/>
      <c r="M8" s="6">
        <v>112911891</v>
      </c>
      <c r="N8" s="6" t="s">
        <v>74</v>
      </c>
      <c r="O8" s="6" t="s">
        <v>40</v>
      </c>
      <c r="P8" s="6">
        <v>0</v>
      </c>
      <c r="Q8" s="6">
        <v>3</v>
      </c>
      <c r="R8" s="6">
        <v>18</v>
      </c>
      <c r="S8" s="6">
        <v>6</v>
      </c>
      <c r="T8" s="6">
        <v>0</v>
      </c>
      <c r="U8" s="6">
        <v>0</v>
      </c>
      <c r="V8" s="6" t="s">
        <v>75</v>
      </c>
      <c r="W8" s="6" t="s">
        <v>76</v>
      </c>
      <c r="X8" s="6" t="str">
        <f t="shared" ref="X8:Y8" si="6">LEFT(D8,10)</f>
        <v>2025-10-04</v>
      </c>
      <c r="Y8" s="6" t="str">
        <f t="shared" si="6"/>
        <v>2025-10-07</v>
      </c>
      <c r="Z8" s="10">
        <f>DATE(LEFT('bookings (14)'!$X8,4),MID('bookings (14)'!$X8,6,2),RIGHT('bookings (14)'!$X8,2))</f>
        <v>45934</v>
      </c>
      <c r="AA8" s="10">
        <f>DATE(LEFT('bookings (14)'!$Y8,4),MID('bookings (14)'!$Y8,6,2),RIGHT('bookings (14)'!$Y8,2))</f>
        <v>45937</v>
      </c>
      <c r="AB8" s="6">
        <f>IF('bookings (14)'!$G8&gt;8,'bookings (14)'!$I8*8,'bookings (14)'!$I8*'bookings (14)'!$G8)</f>
        <v>6</v>
      </c>
      <c r="AC8" s="6">
        <f>IF('bookings (14)'!$G8&lt;8,'bookings (14)'!$J8*'bookings (14)'!$G8,'bookings (14)'!$J8*8)</f>
        <v>0</v>
      </c>
      <c r="AD8" s="6">
        <f>'bookings (14)'!$H8*'bookings (14)'!$G8</f>
        <v>6</v>
      </c>
      <c r="AE8" s="6">
        <f>IF('bookings (14)'!$G8&gt;8,'bookings (14)'!$I8,0)</f>
        <v>0</v>
      </c>
      <c r="AF8" s="6">
        <f>IF('bookings (14)'!$G8&gt;8,'bookings (14)'!$I8*('bookings (14)'!$G8-8),0)</f>
        <v>0</v>
      </c>
      <c r="AG8" s="6">
        <f>'bookings (14)'!$AB8+'bookings (14)'!$AC8+'bookings (14)'!$AF8</f>
        <v>6</v>
      </c>
      <c r="AH8" s="6" t="b">
        <f>IF('bookings (14)'!$AG8='bookings (14)'!$AD8,TRUE,FALSE)</f>
        <v>1</v>
      </c>
      <c r="AN8" s="11">
        <v>19267240</v>
      </c>
      <c r="AO8" s="12" t="s">
        <v>40</v>
      </c>
    </row>
    <row r="9" spans="1:41" ht="14.25" customHeight="1" x14ac:dyDescent="0.25">
      <c r="A9" s="6">
        <v>24801017</v>
      </c>
      <c r="B9" s="6" t="s">
        <v>34</v>
      </c>
      <c r="C9" s="6" t="s">
        <v>77</v>
      </c>
      <c r="D9" s="6" t="s">
        <v>60</v>
      </c>
      <c r="E9" s="6" t="s">
        <v>78</v>
      </c>
      <c r="F9" s="6" t="s">
        <v>79</v>
      </c>
      <c r="G9" s="6">
        <v>2</v>
      </c>
      <c r="H9" s="6">
        <v>3</v>
      </c>
      <c r="I9" s="6">
        <f>'bookings (14)'!$H9-'bookings (14)'!$J9</f>
        <v>3</v>
      </c>
      <c r="J9" s="6">
        <f>IF('bookings (14)'!$O9&lt;&gt;"Airbnb",'bookings (14)'!$T9/MIN('bookings (14)'!$G9,8),0)</f>
        <v>0</v>
      </c>
      <c r="K9" s="6">
        <v>267.51</v>
      </c>
      <c r="L9" s="6"/>
      <c r="M9" s="6">
        <v>112946766</v>
      </c>
      <c r="N9" s="6" t="s">
        <v>80</v>
      </c>
      <c r="O9" s="6" t="s">
        <v>40</v>
      </c>
      <c r="P9" s="6">
        <v>3</v>
      </c>
      <c r="Q9" s="6">
        <v>3</v>
      </c>
      <c r="R9" s="6">
        <v>18</v>
      </c>
      <c r="S9" s="6">
        <v>6</v>
      </c>
      <c r="T9" s="6">
        <v>0</v>
      </c>
      <c r="U9" s="6">
        <v>0</v>
      </c>
      <c r="V9" s="6" t="s">
        <v>81</v>
      </c>
      <c r="W9" s="6" t="s">
        <v>82</v>
      </c>
      <c r="X9" s="6" t="str">
        <f t="shared" ref="X9:Y9" si="7">LEFT(D9,10)</f>
        <v>2025-10-04</v>
      </c>
      <c r="Y9" s="6" t="str">
        <f t="shared" si="7"/>
        <v>2025-10-06</v>
      </c>
      <c r="Z9" s="10">
        <f>DATE(LEFT('bookings (14)'!$X9,4),MID('bookings (14)'!$X9,6,2),RIGHT('bookings (14)'!$X9,2))</f>
        <v>45934</v>
      </c>
      <c r="AA9" s="10">
        <f>DATE(LEFT('bookings (14)'!$Y9,4),MID('bookings (14)'!$Y9,6,2),RIGHT('bookings (14)'!$Y9,2))</f>
        <v>45936</v>
      </c>
      <c r="AB9" s="6">
        <f>IF('bookings (14)'!$G9&gt;8,'bookings (14)'!$I9*8,'bookings (14)'!$I9*'bookings (14)'!$G9)</f>
        <v>6</v>
      </c>
      <c r="AC9" s="6">
        <f>IF('bookings (14)'!$G9&lt;8,'bookings (14)'!$J9*'bookings (14)'!$G9,'bookings (14)'!$J9*8)</f>
        <v>0</v>
      </c>
      <c r="AD9" s="6">
        <f>'bookings (14)'!$H9*'bookings (14)'!$G9</f>
        <v>6</v>
      </c>
      <c r="AE9" s="6">
        <f>IF('bookings (14)'!$G9&gt;8,'bookings (14)'!$I9,0)</f>
        <v>0</v>
      </c>
      <c r="AF9" s="6">
        <f>IF('bookings (14)'!$G9&gt;8,'bookings (14)'!$I9*('bookings (14)'!$G9-8),0)</f>
        <v>0</v>
      </c>
      <c r="AG9" s="6">
        <f>'bookings (14)'!$AB9+'bookings (14)'!$AC9+'bookings (14)'!$AF9</f>
        <v>6</v>
      </c>
      <c r="AH9" s="6" t="b">
        <f>IF('bookings (14)'!$AG9='bookings (14)'!$AD9,TRUE,FALSE)</f>
        <v>1</v>
      </c>
      <c r="AN9" s="13">
        <v>19357653</v>
      </c>
      <c r="AO9" s="14" t="s">
        <v>40</v>
      </c>
    </row>
    <row r="10" spans="1:41" ht="14.25" customHeight="1" x14ac:dyDescent="0.25">
      <c r="A10" s="6">
        <v>24809650</v>
      </c>
      <c r="B10" s="6" t="s">
        <v>34</v>
      </c>
      <c r="C10" s="6" t="s">
        <v>83</v>
      </c>
      <c r="D10" s="6" t="s">
        <v>56</v>
      </c>
      <c r="E10" s="6" t="s">
        <v>84</v>
      </c>
      <c r="F10" s="6" t="s">
        <v>85</v>
      </c>
      <c r="G10" s="6">
        <v>2</v>
      </c>
      <c r="H10" s="6">
        <v>2</v>
      </c>
      <c r="I10" s="6">
        <f>'bookings (14)'!$H10-'bookings (14)'!$J10</f>
        <v>2</v>
      </c>
      <c r="J10" s="6">
        <f>IF('bookings (14)'!$O10&lt;&gt;"Airbnb",'bookings (14)'!$T10/MIN('bookings (14)'!$G10,8),0)</f>
        <v>0</v>
      </c>
      <c r="K10" s="6">
        <v>193</v>
      </c>
      <c r="L10" s="6"/>
      <c r="M10" s="6">
        <v>113029116</v>
      </c>
      <c r="N10" s="6" t="s">
        <v>86</v>
      </c>
      <c r="O10" s="6" t="s">
        <v>47</v>
      </c>
      <c r="P10" s="6">
        <v>0</v>
      </c>
      <c r="Q10" s="6">
        <v>3</v>
      </c>
      <c r="R10" s="6">
        <v>0</v>
      </c>
      <c r="S10" s="6">
        <v>0</v>
      </c>
      <c r="T10" s="6">
        <v>4</v>
      </c>
      <c r="U10" s="6">
        <v>4</v>
      </c>
      <c r="V10" s="6"/>
      <c r="W10" s="6">
        <v>355696263185</v>
      </c>
      <c r="X10" s="6" t="str">
        <f t="shared" ref="X10:Y10" si="8">LEFT(D10,10)</f>
        <v>2025-10-04</v>
      </c>
      <c r="Y10" s="6" t="str">
        <f t="shared" si="8"/>
        <v>2025-10-06</v>
      </c>
      <c r="Z10" s="10">
        <f>DATE(LEFT('bookings (14)'!$X10,4),MID('bookings (14)'!$X10,6,2),RIGHT('bookings (14)'!$X10,2))</f>
        <v>45934</v>
      </c>
      <c r="AA10" s="10">
        <f>DATE(LEFT('bookings (14)'!$Y10,4),MID('bookings (14)'!$Y10,6,2),RIGHT('bookings (14)'!$Y10,2))</f>
        <v>45936</v>
      </c>
      <c r="AB10" s="6">
        <f>IF('bookings (14)'!$G10&gt;8,'bookings (14)'!$I10*8,'bookings (14)'!$I10*'bookings (14)'!$G10)</f>
        <v>4</v>
      </c>
      <c r="AC10" s="6">
        <f>IF('bookings (14)'!$G10&lt;8,'bookings (14)'!$J10*'bookings (14)'!$G10,'bookings (14)'!$J10*8)</f>
        <v>0</v>
      </c>
      <c r="AD10" s="6">
        <f>'bookings (14)'!$H10*'bookings (14)'!$G10</f>
        <v>4</v>
      </c>
      <c r="AE10" s="6">
        <f>IF('bookings (14)'!$G10&gt;8,'bookings (14)'!$I10,0)</f>
        <v>0</v>
      </c>
      <c r="AF10" s="6">
        <f>IF('bookings (14)'!$G10&gt;8,'bookings (14)'!$I10*('bookings (14)'!$G10-8),0)</f>
        <v>0</v>
      </c>
      <c r="AG10" s="6">
        <f>'bookings (14)'!$AB10+'bookings (14)'!$AC10+'bookings (14)'!$AF10</f>
        <v>4</v>
      </c>
      <c r="AH10" s="6" t="b">
        <f>IF('bookings (14)'!$AG10='bookings (14)'!$AD10,TRUE,FALSE)</f>
        <v>1</v>
      </c>
      <c r="AN10" s="11">
        <v>19391924</v>
      </c>
      <c r="AO10" s="12" t="s">
        <v>40</v>
      </c>
    </row>
    <row r="11" spans="1:41" ht="14.25" customHeight="1" x14ac:dyDescent="0.25">
      <c r="A11" s="6">
        <v>24614370</v>
      </c>
      <c r="B11" s="6" t="s">
        <v>34</v>
      </c>
      <c r="C11" s="6" t="s">
        <v>87</v>
      </c>
      <c r="D11" s="6" t="s">
        <v>88</v>
      </c>
      <c r="E11" s="6" t="s">
        <v>89</v>
      </c>
      <c r="F11" s="6" t="s">
        <v>45</v>
      </c>
      <c r="G11" s="6">
        <v>7</v>
      </c>
      <c r="H11" s="6">
        <v>1</v>
      </c>
      <c r="I11" s="6">
        <f>'bookings (14)'!$H11-'bookings (14)'!$J11</f>
        <v>1</v>
      </c>
      <c r="J11" s="6">
        <f>IF('bookings (14)'!$O11&lt;&gt;"Airbnb",'bookings (14)'!$T11/MIN('bookings (14)'!$G11,8),0)</f>
        <v>0</v>
      </c>
      <c r="K11" s="6">
        <v>733.4</v>
      </c>
      <c r="L11" s="6"/>
      <c r="M11" s="6">
        <v>111718826</v>
      </c>
      <c r="N11" s="6" t="s">
        <v>90</v>
      </c>
      <c r="O11" s="6" t="s">
        <v>47</v>
      </c>
      <c r="P11" s="6">
        <v>0</v>
      </c>
      <c r="Q11" s="6">
        <v>3</v>
      </c>
      <c r="R11" s="6">
        <v>0</v>
      </c>
      <c r="S11" s="6">
        <v>0</v>
      </c>
      <c r="T11" s="6">
        <v>7</v>
      </c>
      <c r="U11" s="6">
        <v>7</v>
      </c>
      <c r="V11" s="6" t="s">
        <v>91</v>
      </c>
      <c r="W11" s="6">
        <v>201000952927</v>
      </c>
      <c r="X11" s="6" t="str">
        <f t="shared" ref="X11:Y11" si="9">LEFT(D11,10)</f>
        <v>2025-10-05</v>
      </c>
      <c r="Y11" s="6" t="str">
        <f t="shared" si="9"/>
        <v>2025-10-12</v>
      </c>
      <c r="Z11" s="10">
        <f>DATE(LEFT('bookings (14)'!$X11,4),MID('bookings (14)'!$X11,6,2),RIGHT('bookings (14)'!$X11,2))</f>
        <v>45935</v>
      </c>
      <c r="AA11" s="10">
        <f>DATE(LEFT('bookings (14)'!$Y11,4),MID('bookings (14)'!$Y11,6,2),RIGHT('bookings (14)'!$Y11,2))</f>
        <v>45942</v>
      </c>
      <c r="AB11" s="6">
        <f>IF('bookings (14)'!$G11&gt;8,'bookings (14)'!$I11*8,'bookings (14)'!$I11*'bookings (14)'!$G11)</f>
        <v>7</v>
      </c>
      <c r="AC11" s="6">
        <f>IF('bookings (14)'!$G11&lt;8,'bookings (14)'!$J11*'bookings (14)'!$G11,'bookings (14)'!$J11*8)</f>
        <v>0</v>
      </c>
      <c r="AD11" s="6">
        <f>'bookings (14)'!$H11*'bookings (14)'!$G11</f>
        <v>7</v>
      </c>
      <c r="AE11" s="6">
        <f>IF('bookings (14)'!$G11&gt;8,'bookings (14)'!$I11,0)</f>
        <v>0</v>
      </c>
      <c r="AF11" s="6">
        <f>IF('bookings (14)'!$G11&gt;8,'bookings (14)'!$I11*('bookings (14)'!$G11-8),0)</f>
        <v>0</v>
      </c>
      <c r="AG11" s="6">
        <f>'bookings (14)'!$AB11+'bookings (14)'!$AC11+'bookings (14)'!$AF11</f>
        <v>7</v>
      </c>
      <c r="AH11" s="6" t="b">
        <f>IF('bookings (14)'!$AG11='bookings (14)'!$AD11,TRUE,FALSE)</f>
        <v>1</v>
      </c>
      <c r="AN11" s="13">
        <v>19522794</v>
      </c>
      <c r="AO11" s="14" t="s">
        <v>47</v>
      </c>
    </row>
    <row r="12" spans="1:41" ht="14.25" customHeight="1" x14ac:dyDescent="0.25">
      <c r="A12" s="6">
        <v>24769603</v>
      </c>
      <c r="B12" s="6" t="s">
        <v>34</v>
      </c>
      <c r="C12" s="6" t="s">
        <v>92</v>
      </c>
      <c r="D12" s="6" t="s">
        <v>51</v>
      </c>
      <c r="E12" s="6" t="s">
        <v>93</v>
      </c>
      <c r="F12" s="6" t="s">
        <v>57</v>
      </c>
      <c r="G12" s="6">
        <v>6</v>
      </c>
      <c r="H12" s="6">
        <v>1</v>
      </c>
      <c r="I12" s="6">
        <f>'bookings (14)'!$H12-'bookings (14)'!$J12</f>
        <v>1</v>
      </c>
      <c r="J12" s="6">
        <f>IF('bookings (14)'!$O12&lt;&gt;"Airbnb",'bookings (14)'!$T12/MIN('bookings (14)'!$G12,8),0)</f>
        <v>0</v>
      </c>
      <c r="K12" s="6">
        <v>492.6</v>
      </c>
      <c r="L12" s="6"/>
      <c r="M12" s="6">
        <v>112744781</v>
      </c>
      <c r="N12" s="6" t="s">
        <v>94</v>
      </c>
      <c r="O12" s="6" t="s">
        <v>47</v>
      </c>
      <c r="P12" s="6">
        <v>0</v>
      </c>
      <c r="Q12" s="6">
        <v>3</v>
      </c>
      <c r="R12" s="6">
        <v>0</v>
      </c>
      <c r="S12" s="6">
        <v>0</v>
      </c>
      <c r="T12" s="6">
        <v>6</v>
      </c>
      <c r="U12" s="6">
        <v>6</v>
      </c>
      <c r="V12" s="6" t="s">
        <v>95</v>
      </c>
      <c r="W12" s="6">
        <v>393396945309</v>
      </c>
      <c r="X12" s="6" t="str">
        <f t="shared" ref="X12:Y12" si="10">LEFT(D12,10)</f>
        <v>2025-10-05</v>
      </c>
      <c r="Y12" s="6" t="str">
        <f t="shared" si="10"/>
        <v>2025-10-11</v>
      </c>
      <c r="Z12" s="10">
        <f>DATE(LEFT('bookings (14)'!$X12,4),MID('bookings (14)'!$X12,6,2),RIGHT('bookings (14)'!$X12,2))</f>
        <v>45935</v>
      </c>
      <c r="AA12" s="10">
        <f>DATE(LEFT('bookings (14)'!$Y12,4),MID('bookings (14)'!$Y12,6,2),RIGHT('bookings (14)'!$Y12,2))</f>
        <v>45941</v>
      </c>
      <c r="AB12" s="6">
        <f>IF('bookings (14)'!$G12&gt;8,'bookings (14)'!$I12*8,'bookings (14)'!$I12*'bookings (14)'!$G12)</f>
        <v>6</v>
      </c>
      <c r="AC12" s="6">
        <f>IF('bookings (14)'!$G12&lt;8,'bookings (14)'!$J12*'bookings (14)'!$G12,'bookings (14)'!$J12*8)</f>
        <v>0</v>
      </c>
      <c r="AD12" s="6">
        <f>'bookings (14)'!$H12*'bookings (14)'!$G12</f>
        <v>6</v>
      </c>
      <c r="AE12" s="6">
        <f>IF('bookings (14)'!$G12&gt;8,'bookings (14)'!$I12,0)</f>
        <v>0</v>
      </c>
      <c r="AF12" s="6">
        <f>IF('bookings (14)'!$G12&gt;8,'bookings (14)'!$I12*('bookings (14)'!$G12-8),0)</f>
        <v>0</v>
      </c>
      <c r="AG12" s="6">
        <f>'bookings (14)'!$AB12+'bookings (14)'!$AC12+'bookings (14)'!$AF12</f>
        <v>6</v>
      </c>
      <c r="AH12" s="6" t="b">
        <f>IF('bookings (14)'!$AG12='bookings (14)'!$AD12,TRUE,FALSE)</f>
        <v>1</v>
      </c>
      <c r="AN12" s="11">
        <v>19561700</v>
      </c>
      <c r="AO12" s="12" t="s">
        <v>47</v>
      </c>
    </row>
    <row r="13" spans="1:41" ht="14.25" customHeight="1" x14ac:dyDescent="0.25">
      <c r="A13" s="6">
        <v>24603963</v>
      </c>
      <c r="B13" s="6" t="s">
        <v>34</v>
      </c>
      <c r="C13" s="6" t="s">
        <v>96</v>
      </c>
      <c r="D13" s="6" t="s">
        <v>84</v>
      </c>
      <c r="E13" s="6" t="s">
        <v>97</v>
      </c>
      <c r="F13" s="6" t="s">
        <v>85</v>
      </c>
      <c r="G13" s="6">
        <v>4</v>
      </c>
      <c r="H13" s="6">
        <v>2</v>
      </c>
      <c r="I13" s="6">
        <f>'bookings (14)'!$H13-'bookings (14)'!$J13</f>
        <v>2</v>
      </c>
      <c r="J13" s="6">
        <f>IF('bookings (14)'!$O13&lt;&gt;"Airbnb",'bookings (14)'!$T13/MIN('bookings (14)'!$G13,8),0)</f>
        <v>0</v>
      </c>
      <c r="K13" s="6">
        <v>434.19</v>
      </c>
      <c r="L13" s="6"/>
      <c r="M13" s="6">
        <v>111678611</v>
      </c>
      <c r="N13" s="6" t="s">
        <v>98</v>
      </c>
      <c r="O13" s="6" t="s">
        <v>40</v>
      </c>
      <c r="P13" s="6">
        <v>3</v>
      </c>
      <c r="Q13" s="6">
        <v>3</v>
      </c>
      <c r="R13" s="6">
        <v>24</v>
      </c>
      <c r="S13" s="6">
        <v>8</v>
      </c>
      <c r="T13" s="6">
        <v>0</v>
      </c>
      <c r="U13" s="6">
        <v>0</v>
      </c>
      <c r="V13" s="6" t="s">
        <v>99</v>
      </c>
      <c r="W13" s="6" t="s">
        <v>100</v>
      </c>
      <c r="X13" s="6" t="str">
        <f t="shared" ref="X13:Y13" si="11">LEFT(D13,10)</f>
        <v>2025-10-06</v>
      </c>
      <c r="Y13" s="6" t="str">
        <f t="shared" si="11"/>
        <v>2025-10-10</v>
      </c>
      <c r="Z13" s="10">
        <f>DATE(LEFT('bookings (14)'!$X13,4),MID('bookings (14)'!$X13,6,2),RIGHT('bookings (14)'!$X13,2))</f>
        <v>45936</v>
      </c>
      <c r="AA13" s="10">
        <f>DATE(LEFT('bookings (14)'!$Y13,4),MID('bookings (14)'!$Y13,6,2),RIGHT('bookings (14)'!$Y13,2))</f>
        <v>45940</v>
      </c>
      <c r="AB13" s="6">
        <f>IF('bookings (14)'!$G13&gt;8,'bookings (14)'!$I13*8,'bookings (14)'!$I13*'bookings (14)'!$G13)</f>
        <v>8</v>
      </c>
      <c r="AC13" s="6">
        <f>IF('bookings (14)'!$G13&lt;8,'bookings (14)'!$J13*'bookings (14)'!$G13,'bookings (14)'!$J13*8)</f>
        <v>0</v>
      </c>
      <c r="AD13" s="6">
        <f>'bookings (14)'!$H13*'bookings (14)'!$G13</f>
        <v>8</v>
      </c>
      <c r="AE13" s="6">
        <f>IF('bookings (14)'!$G13&gt;8,'bookings (14)'!$I13,0)</f>
        <v>0</v>
      </c>
      <c r="AF13" s="6">
        <f>IF('bookings (14)'!$G13&gt;8,'bookings (14)'!$I13*('bookings (14)'!$G13-8),0)</f>
        <v>0</v>
      </c>
      <c r="AG13" s="6">
        <f>'bookings (14)'!$AB13+'bookings (14)'!$AC13+'bookings (14)'!$AF13</f>
        <v>8</v>
      </c>
      <c r="AH13" s="6" t="b">
        <f>IF('bookings (14)'!$AG13='bookings (14)'!$AD13,TRUE,FALSE)</f>
        <v>1</v>
      </c>
      <c r="AN13" s="13">
        <v>19630817</v>
      </c>
      <c r="AO13" s="14" t="s">
        <v>40</v>
      </c>
    </row>
    <row r="14" spans="1:41" ht="14.25" customHeight="1" x14ac:dyDescent="0.25">
      <c r="A14" s="6">
        <v>24628988</v>
      </c>
      <c r="B14" s="6" t="s">
        <v>34</v>
      </c>
      <c r="C14" s="6" t="s">
        <v>101</v>
      </c>
      <c r="D14" s="6" t="s">
        <v>84</v>
      </c>
      <c r="E14" s="6" t="s">
        <v>97</v>
      </c>
      <c r="F14" s="6" t="s">
        <v>52</v>
      </c>
      <c r="G14" s="6">
        <v>4</v>
      </c>
      <c r="H14" s="6">
        <v>2</v>
      </c>
      <c r="I14" s="6">
        <f>'bookings (14)'!$H14-'bookings (14)'!$J14</f>
        <v>2</v>
      </c>
      <c r="J14" s="6">
        <f>IF('bookings (14)'!$O14&lt;&gt;"Airbnb",'bookings (14)'!$T14/MIN('bookings (14)'!$G14,8),0)</f>
        <v>0</v>
      </c>
      <c r="K14" s="6">
        <v>413</v>
      </c>
      <c r="L14" s="6"/>
      <c r="M14" s="6">
        <v>111793186</v>
      </c>
      <c r="N14" s="6" t="s">
        <v>102</v>
      </c>
      <c r="O14" s="6" t="s">
        <v>47</v>
      </c>
      <c r="P14" s="6">
        <v>0</v>
      </c>
      <c r="Q14" s="6">
        <v>3</v>
      </c>
      <c r="R14" s="6">
        <v>0</v>
      </c>
      <c r="S14" s="6">
        <v>0</v>
      </c>
      <c r="T14" s="6">
        <v>8</v>
      </c>
      <c r="U14" s="6">
        <v>8</v>
      </c>
      <c r="V14" s="6" t="s">
        <v>103</v>
      </c>
      <c r="W14" s="6">
        <v>393407798491</v>
      </c>
      <c r="X14" s="6" t="str">
        <f t="shared" ref="X14:Y14" si="12">LEFT(D14,10)</f>
        <v>2025-10-06</v>
      </c>
      <c r="Y14" s="6" t="str">
        <f t="shared" si="12"/>
        <v>2025-10-10</v>
      </c>
      <c r="Z14" s="10">
        <f>DATE(LEFT('bookings (14)'!$X14,4),MID('bookings (14)'!$X14,6,2),RIGHT('bookings (14)'!$X14,2))</f>
        <v>45936</v>
      </c>
      <c r="AA14" s="10">
        <f>DATE(LEFT('bookings (14)'!$Y14,4),MID('bookings (14)'!$Y14,6,2),RIGHT('bookings (14)'!$Y14,2))</f>
        <v>45940</v>
      </c>
      <c r="AB14" s="6">
        <f>IF('bookings (14)'!$G14&gt;8,'bookings (14)'!$I14*8,'bookings (14)'!$I14*'bookings (14)'!$G14)</f>
        <v>8</v>
      </c>
      <c r="AC14" s="6">
        <f>IF('bookings (14)'!$G14&lt;8,'bookings (14)'!$J14*'bookings (14)'!$G14,'bookings (14)'!$J14*8)</f>
        <v>0</v>
      </c>
      <c r="AD14" s="6">
        <f>'bookings (14)'!$H14*'bookings (14)'!$G14</f>
        <v>8</v>
      </c>
      <c r="AE14" s="6">
        <f>IF('bookings (14)'!$G14&gt;8,'bookings (14)'!$I14,0)</f>
        <v>0</v>
      </c>
      <c r="AF14" s="6">
        <f>IF('bookings (14)'!$G14&gt;8,'bookings (14)'!$I14*('bookings (14)'!$G14-8),0)</f>
        <v>0</v>
      </c>
      <c r="AG14" s="6">
        <f>'bookings (14)'!$AB14+'bookings (14)'!$AC14+'bookings (14)'!$AF14</f>
        <v>8</v>
      </c>
      <c r="AH14" s="6" t="b">
        <f>IF('bookings (14)'!$AG14='bookings (14)'!$AD14,TRUE,FALSE)</f>
        <v>1</v>
      </c>
      <c r="AN14" s="11">
        <v>19705729</v>
      </c>
      <c r="AO14" s="12" t="s">
        <v>40</v>
      </c>
    </row>
    <row r="15" spans="1:41" ht="14.25" customHeight="1" x14ac:dyDescent="0.25">
      <c r="A15" s="6">
        <v>24779726</v>
      </c>
      <c r="B15" s="6" t="s">
        <v>34</v>
      </c>
      <c r="C15" s="6" t="s">
        <v>104</v>
      </c>
      <c r="D15" s="6" t="s">
        <v>105</v>
      </c>
      <c r="E15" s="6" t="s">
        <v>61</v>
      </c>
      <c r="F15" s="6" t="s">
        <v>79</v>
      </c>
      <c r="G15" s="6">
        <v>3</v>
      </c>
      <c r="H15" s="6">
        <v>1</v>
      </c>
      <c r="I15" s="6">
        <f>'bookings (14)'!$H15-'bookings (14)'!$J15</f>
        <v>1</v>
      </c>
      <c r="J15" s="6">
        <f>IF('bookings (14)'!$O15&lt;&gt;"Airbnb",'bookings (14)'!$T15/MIN('bookings (14)'!$G15,8),0)</f>
        <v>0</v>
      </c>
      <c r="K15" s="6">
        <v>302.97000000000003</v>
      </c>
      <c r="L15" s="6"/>
      <c r="M15" s="6">
        <v>112802116</v>
      </c>
      <c r="N15" s="6" t="s">
        <v>106</v>
      </c>
      <c r="O15" s="6" t="s">
        <v>40</v>
      </c>
      <c r="P15" s="6">
        <v>3</v>
      </c>
      <c r="Q15" s="6">
        <v>3</v>
      </c>
      <c r="R15" s="6">
        <v>9</v>
      </c>
      <c r="S15" s="6">
        <v>3</v>
      </c>
      <c r="T15" s="6">
        <v>0</v>
      </c>
      <c r="U15" s="6">
        <v>0</v>
      </c>
      <c r="V15" s="6" t="s">
        <v>107</v>
      </c>
      <c r="W15" s="6" t="s">
        <v>108</v>
      </c>
      <c r="X15" s="6" t="str">
        <f t="shared" ref="X15:Y15" si="13">LEFT(D15,10)</f>
        <v>2025-10-06</v>
      </c>
      <c r="Y15" s="6" t="str">
        <f t="shared" si="13"/>
        <v>2025-10-09</v>
      </c>
      <c r="Z15" s="10">
        <f>DATE(LEFT('bookings (14)'!$X15,4),MID('bookings (14)'!$X15,6,2),RIGHT('bookings (14)'!$X15,2))</f>
        <v>45936</v>
      </c>
      <c r="AA15" s="10">
        <f>DATE(LEFT('bookings (14)'!$Y15,4),MID('bookings (14)'!$Y15,6,2),RIGHT('bookings (14)'!$Y15,2))</f>
        <v>45939</v>
      </c>
      <c r="AB15" s="6">
        <f>IF('bookings (14)'!$G15&gt;8,'bookings (14)'!$I15*8,'bookings (14)'!$I15*'bookings (14)'!$G15)</f>
        <v>3</v>
      </c>
      <c r="AC15" s="6">
        <f>IF('bookings (14)'!$G15&lt;8,'bookings (14)'!$J15*'bookings (14)'!$G15,'bookings (14)'!$J15*8)</f>
        <v>0</v>
      </c>
      <c r="AD15" s="6">
        <f>'bookings (14)'!$H15*'bookings (14)'!$G15</f>
        <v>3</v>
      </c>
      <c r="AE15" s="6">
        <f>IF('bookings (14)'!$G15&gt;8,'bookings (14)'!$I15,0)</f>
        <v>0</v>
      </c>
      <c r="AF15" s="6">
        <f>IF('bookings (14)'!$G15&gt;8,'bookings (14)'!$I15*('bookings (14)'!$G15-8),0)</f>
        <v>0</v>
      </c>
      <c r="AG15" s="6">
        <f>'bookings (14)'!$AB15+'bookings (14)'!$AC15+'bookings (14)'!$AF15</f>
        <v>3</v>
      </c>
      <c r="AH15" s="6" t="b">
        <f>IF('bookings (14)'!$AG15='bookings (14)'!$AD15,TRUE,FALSE)</f>
        <v>1</v>
      </c>
      <c r="AN15" s="13">
        <v>19709787</v>
      </c>
      <c r="AO15" s="14" t="s">
        <v>47</v>
      </c>
    </row>
    <row r="16" spans="1:41" ht="14.25" customHeight="1" x14ac:dyDescent="0.25">
      <c r="A16" s="6">
        <v>23786685</v>
      </c>
      <c r="B16" s="6" t="s">
        <v>34</v>
      </c>
      <c r="C16" s="6" t="s">
        <v>109</v>
      </c>
      <c r="D16" s="6" t="s">
        <v>110</v>
      </c>
      <c r="E16" s="6" t="s">
        <v>111</v>
      </c>
      <c r="F16" s="6" t="s">
        <v>67</v>
      </c>
      <c r="G16" s="6">
        <v>4</v>
      </c>
      <c r="H16" s="6">
        <v>1</v>
      </c>
      <c r="I16" s="6">
        <f>'bookings (14)'!$H16-'bookings (14)'!$J16</f>
        <v>0</v>
      </c>
      <c r="J16" s="6">
        <f>IF('bookings (14)'!$O16&lt;&gt;"Airbnb",'bookings (14)'!$T16/MIN('bookings (14)'!$G16,8),0)</f>
        <v>1</v>
      </c>
      <c r="K16" s="6">
        <v>398.7</v>
      </c>
      <c r="L16" s="6"/>
      <c r="M16" s="6">
        <v>107794446</v>
      </c>
      <c r="N16" s="6" t="s">
        <v>112</v>
      </c>
      <c r="O16" s="6" t="s">
        <v>40</v>
      </c>
      <c r="P16" s="6">
        <v>0</v>
      </c>
      <c r="Q16" s="6">
        <v>3</v>
      </c>
      <c r="R16" s="6">
        <v>0</v>
      </c>
      <c r="S16" s="6">
        <v>0</v>
      </c>
      <c r="T16" s="6">
        <v>4</v>
      </c>
      <c r="U16" s="6">
        <v>0</v>
      </c>
      <c r="V16" s="6" t="s">
        <v>113</v>
      </c>
      <c r="W16" s="6" t="s">
        <v>114</v>
      </c>
      <c r="X16" s="6" t="str">
        <f t="shared" ref="X16:Y16" si="14">LEFT(D16,10)</f>
        <v>2025-10-07</v>
      </c>
      <c r="Y16" s="6" t="str">
        <f t="shared" si="14"/>
        <v>2025-10-11</v>
      </c>
      <c r="Z16" s="10">
        <f>DATE(LEFT('bookings (14)'!$X16,4),MID('bookings (14)'!$X16,6,2),RIGHT('bookings (14)'!$X16,2))</f>
        <v>45937</v>
      </c>
      <c r="AA16" s="10">
        <f>DATE(LEFT('bookings (14)'!$Y16,4),MID('bookings (14)'!$Y16,6,2),RIGHT('bookings (14)'!$Y16,2))</f>
        <v>45941</v>
      </c>
      <c r="AB16" s="6">
        <f>IF('bookings (14)'!$G16&gt;8,'bookings (14)'!$I16*8,'bookings (14)'!$I16*'bookings (14)'!$G16)</f>
        <v>0</v>
      </c>
      <c r="AC16" s="6">
        <f>IF('bookings (14)'!$G16&lt;8,'bookings (14)'!$J16*'bookings (14)'!$G16,'bookings (14)'!$J16*8)</f>
        <v>4</v>
      </c>
      <c r="AD16" s="6">
        <f>'bookings (14)'!$H16*'bookings (14)'!$G16</f>
        <v>4</v>
      </c>
      <c r="AE16" s="6">
        <f>IF('bookings (14)'!$G16&gt;8,'bookings (14)'!$I16,0)</f>
        <v>0</v>
      </c>
      <c r="AF16" s="6">
        <f>IF('bookings (14)'!$G16&gt;8,'bookings (14)'!$I16*('bookings (14)'!$G16-8),0)</f>
        <v>0</v>
      </c>
      <c r="AG16" s="6">
        <f>'bookings (14)'!$AB16+'bookings (14)'!$AC16+'bookings (14)'!$AF16</f>
        <v>4</v>
      </c>
      <c r="AH16" s="6" t="b">
        <f>IF('bookings (14)'!$AG16='bookings (14)'!$AD16,TRUE,FALSE)</f>
        <v>1</v>
      </c>
      <c r="AN16" s="11">
        <v>19750329</v>
      </c>
      <c r="AO16" s="12" t="s">
        <v>47</v>
      </c>
    </row>
    <row r="17" spans="1:41" ht="14.25" customHeight="1" x14ac:dyDescent="0.25">
      <c r="A17" s="6">
        <v>24601902</v>
      </c>
      <c r="B17" s="6" t="s">
        <v>34</v>
      </c>
      <c r="C17" s="6" t="s">
        <v>115</v>
      </c>
      <c r="D17" s="6" t="s">
        <v>116</v>
      </c>
      <c r="E17" s="6" t="s">
        <v>97</v>
      </c>
      <c r="F17" s="6" t="s">
        <v>73</v>
      </c>
      <c r="G17" s="6">
        <v>2</v>
      </c>
      <c r="H17" s="6">
        <v>2</v>
      </c>
      <c r="I17" s="6">
        <f>'bookings (14)'!$H17-'bookings (14)'!$J17</f>
        <v>2</v>
      </c>
      <c r="J17" s="6">
        <f>IF('bookings (14)'!$O17&lt;&gt;"Airbnb",'bookings (14)'!$T17/MIN('bookings (14)'!$G17,8),0)</f>
        <v>0</v>
      </c>
      <c r="K17" s="6">
        <v>210</v>
      </c>
      <c r="L17" s="6"/>
      <c r="M17" s="6">
        <v>111669906</v>
      </c>
      <c r="N17" s="6" t="s">
        <v>117</v>
      </c>
      <c r="O17" s="6" t="s">
        <v>47</v>
      </c>
      <c r="P17" s="6">
        <v>0</v>
      </c>
      <c r="Q17" s="6">
        <v>3</v>
      </c>
      <c r="R17" s="6">
        <v>0</v>
      </c>
      <c r="S17" s="6">
        <v>0</v>
      </c>
      <c r="T17" s="6">
        <v>4</v>
      </c>
      <c r="U17" s="6">
        <v>4</v>
      </c>
      <c r="V17" s="6"/>
      <c r="W17" s="6">
        <v>375336187763</v>
      </c>
      <c r="X17" s="6" t="str">
        <f t="shared" ref="X17:Y17" si="15">LEFT(D17,10)</f>
        <v>2025-10-08</v>
      </c>
      <c r="Y17" s="6" t="str">
        <f t="shared" si="15"/>
        <v>2025-10-10</v>
      </c>
      <c r="Z17" s="10">
        <f>DATE(LEFT('bookings (14)'!$X17,4),MID('bookings (14)'!$X17,6,2),RIGHT('bookings (14)'!$X17,2))</f>
        <v>45938</v>
      </c>
      <c r="AA17" s="10">
        <f>DATE(LEFT('bookings (14)'!$Y17,4),MID('bookings (14)'!$Y17,6,2),RIGHT('bookings (14)'!$Y17,2))</f>
        <v>45940</v>
      </c>
      <c r="AB17" s="6">
        <f>IF('bookings (14)'!$G17&gt;8,'bookings (14)'!$I17*8,'bookings (14)'!$I17*'bookings (14)'!$G17)</f>
        <v>4</v>
      </c>
      <c r="AC17" s="6">
        <f>IF('bookings (14)'!$G17&lt;8,'bookings (14)'!$J17*'bookings (14)'!$G17,'bookings (14)'!$J17*8)</f>
        <v>0</v>
      </c>
      <c r="AD17" s="6">
        <f>'bookings (14)'!$H17*'bookings (14)'!$G17</f>
        <v>4</v>
      </c>
      <c r="AE17" s="6">
        <f>IF('bookings (14)'!$G17&gt;8,'bookings (14)'!$I17,0)</f>
        <v>0</v>
      </c>
      <c r="AF17" s="6">
        <f>IF('bookings (14)'!$G17&gt;8,'bookings (14)'!$I17*('bookings (14)'!$G17-8),0)</f>
        <v>0</v>
      </c>
      <c r="AG17" s="6">
        <f>'bookings (14)'!$AB17+'bookings (14)'!$AC17+'bookings (14)'!$AF17</f>
        <v>4</v>
      </c>
      <c r="AH17" s="6" t="b">
        <f>IF('bookings (14)'!$AG17='bookings (14)'!$AD17,TRUE,FALSE)</f>
        <v>1</v>
      </c>
      <c r="AN17" s="13">
        <v>19763296</v>
      </c>
      <c r="AO17" s="14" t="s">
        <v>40</v>
      </c>
    </row>
    <row r="18" spans="1:41" ht="14.25" customHeight="1" x14ac:dyDescent="0.25">
      <c r="A18" s="6">
        <v>24536296</v>
      </c>
      <c r="B18" s="6" t="s">
        <v>34</v>
      </c>
      <c r="C18" s="6" t="s">
        <v>118</v>
      </c>
      <c r="D18" s="6" t="s">
        <v>119</v>
      </c>
      <c r="E18" s="6" t="s">
        <v>120</v>
      </c>
      <c r="F18" s="6" t="s">
        <v>79</v>
      </c>
      <c r="G18" s="6">
        <v>5</v>
      </c>
      <c r="H18" s="6">
        <v>1</v>
      </c>
      <c r="I18" s="6">
        <f>'bookings (14)'!$H18-'bookings (14)'!$J18</f>
        <v>1</v>
      </c>
      <c r="J18" s="6">
        <f>IF('bookings (14)'!$O18&lt;&gt;"Airbnb",'bookings (14)'!$T18/MIN('bookings (14)'!$G18,8),0)</f>
        <v>0</v>
      </c>
      <c r="K18" s="6">
        <v>498.99</v>
      </c>
      <c r="L18" s="6"/>
      <c r="M18" s="6">
        <v>111195956</v>
      </c>
      <c r="N18" s="6" t="s">
        <v>121</v>
      </c>
      <c r="O18" s="6" t="s">
        <v>40</v>
      </c>
      <c r="P18" s="6">
        <v>3</v>
      </c>
      <c r="Q18" s="6">
        <v>3</v>
      </c>
      <c r="R18" s="6">
        <v>15</v>
      </c>
      <c r="S18" s="6">
        <v>5</v>
      </c>
      <c r="T18" s="6">
        <v>0</v>
      </c>
      <c r="U18" s="6">
        <v>0</v>
      </c>
      <c r="V18" s="6" t="s">
        <v>122</v>
      </c>
      <c r="W18" s="6" t="s">
        <v>123</v>
      </c>
      <c r="X18" s="6" t="str">
        <f t="shared" ref="X18:Y18" si="16">LEFT(D18,10)</f>
        <v>2025-10-09</v>
      </c>
      <c r="Y18" s="6" t="str">
        <f t="shared" si="16"/>
        <v>2025-10-14</v>
      </c>
      <c r="Z18" s="10">
        <f>DATE(LEFT('bookings (14)'!$X18,4),MID('bookings (14)'!$X18,6,2),RIGHT('bookings (14)'!$X18,2))</f>
        <v>45939</v>
      </c>
      <c r="AA18" s="10">
        <f>DATE(LEFT('bookings (14)'!$Y18,4),MID('bookings (14)'!$Y18,6,2),RIGHT('bookings (14)'!$Y18,2))</f>
        <v>45944</v>
      </c>
      <c r="AB18" s="6">
        <f>IF('bookings (14)'!$G18&gt;8,'bookings (14)'!$I18*8,'bookings (14)'!$I18*'bookings (14)'!$G18)</f>
        <v>5</v>
      </c>
      <c r="AC18" s="6">
        <f>IF('bookings (14)'!$G18&lt;8,'bookings (14)'!$J18*'bookings (14)'!$G18,'bookings (14)'!$J18*8)</f>
        <v>0</v>
      </c>
      <c r="AD18" s="6">
        <f>'bookings (14)'!$H18*'bookings (14)'!$G18</f>
        <v>5</v>
      </c>
      <c r="AE18" s="6">
        <f>IF('bookings (14)'!$G18&gt;8,'bookings (14)'!$I18,0)</f>
        <v>0</v>
      </c>
      <c r="AF18" s="6">
        <f>IF('bookings (14)'!$G18&gt;8,'bookings (14)'!$I18*('bookings (14)'!$G18-8),0)</f>
        <v>0</v>
      </c>
      <c r="AG18" s="6">
        <f>'bookings (14)'!$AB18+'bookings (14)'!$AC18+'bookings (14)'!$AF18</f>
        <v>5</v>
      </c>
      <c r="AH18" s="6" t="b">
        <f>IF('bookings (14)'!$AG18='bookings (14)'!$AD18,TRUE,FALSE)</f>
        <v>1</v>
      </c>
      <c r="AN18" s="11">
        <v>19802116</v>
      </c>
      <c r="AO18" s="12" t="s">
        <v>40</v>
      </c>
    </row>
    <row r="19" spans="1:41" ht="14.25" customHeight="1" x14ac:dyDescent="0.25">
      <c r="A19" s="6">
        <v>24630530</v>
      </c>
      <c r="B19" s="6" t="s">
        <v>34</v>
      </c>
      <c r="C19" s="6" t="s">
        <v>124</v>
      </c>
      <c r="D19" s="6" t="s">
        <v>119</v>
      </c>
      <c r="E19" s="6" t="s">
        <v>125</v>
      </c>
      <c r="F19" s="6" t="s">
        <v>38</v>
      </c>
      <c r="G19" s="6">
        <v>4</v>
      </c>
      <c r="H19" s="6">
        <v>2</v>
      </c>
      <c r="I19" s="6">
        <f>'bookings (14)'!$H19-'bookings (14)'!$J19</f>
        <v>2</v>
      </c>
      <c r="J19" s="6">
        <f>IF('bookings (14)'!$O19&lt;&gt;"Airbnb",'bookings (14)'!$T19/MIN('bookings (14)'!$G19,8),0)</f>
        <v>0</v>
      </c>
      <c r="K19" s="6">
        <v>380.59</v>
      </c>
      <c r="L19" s="6"/>
      <c r="M19" s="6">
        <v>111802936</v>
      </c>
      <c r="N19" s="6" t="s">
        <v>126</v>
      </c>
      <c r="O19" s="6" t="s">
        <v>40</v>
      </c>
      <c r="P19" s="6">
        <v>3</v>
      </c>
      <c r="Q19" s="6">
        <v>3</v>
      </c>
      <c r="R19" s="6">
        <v>24</v>
      </c>
      <c r="S19" s="6">
        <v>8</v>
      </c>
      <c r="T19" s="6">
        <v>0</v>
      </c>
      <c r="U19" s="6">
        <v>0</v>
      </c>
      <c r="V19" s="6" t="s">
        <v>127</v>
      </c>
      <c r="W19" s="6" t="s">
        <v>128</v>
      </c>
      <c r="X19" s="6" t="str">
        <f t="shared" ref="X19:Y19" si="17">LEFT(D19,10)</f>
        <v>2025-10-09</v>
      </c>
      <c r="Y19" s="6" t="str">
        <f t="shared" si="17"/>
        <v>2025-10-13</v>
      </c>
      <c r="Z19" s="10">
        <f>DATE(LEFT('bookings (14)'!$X19,4),MID('bookings (14)'!$X19,6,2),RIGHT('bookings (14)'!$X19,2))</f>
        <v>45939</v>
      </c>
      <c r="AA19" s="10">
        <f>DATE(LEFT('bookings (14)'!$Y19,4),MID('bookings (14)'!$Y19,6,2),RIGHT('bookings (14)'!$Y19,2))</f>
        <v>45943</v>
      </c>
      <c r="AB19" s="6">
        <f>IF('bookings (14)'!$G19&gt;8,'bookings (14)'!$I19*8,'bookings (14)'!$I19*'bookings (14)'!$G19)</f>
        <v>8</v>
      </c>
      <c r="AC19" s="6">
        <f>IF('bookings (14)'!$G19&lt;8,'bookings (14)'!$J19*'bookings (14)'!$G19,'bookings (14)'!$J19*8)</f>
        <v>0</v>
      </c>
      <c r="AD19" s="6">
        <f>'bookings (14)'!$H19*'bookings (14)'!$G19</f>
        <v>8</v>
      </c>
      <c r="AE19" s="6">
        <f>IF('bookings (14)'!$G19&gt;8,'bookings (14)'!$I19,0)</f>
        <v>0</v>
      </c>
      <c r="AF19" s="6">
        <f>IF('bookings (14)'!$G19&gt;8,'bookings (14)'!$I19*('bookings (14)'!$G19-8),0)</f>
        <v>0</v>
      </c>
      <c r="AG19" s="6">
        <f>'bookings (14)'!$AB19+'bookings (14)'!$AC19+'bookings (14)'!$AF19</f>
        <v>8</v>
      </c>
      <c r="AH19" s="6" t="b">
        <f>IF('bookings (14)'!$AG19='bookings (14)'!$AD19,TRUE,FALSE)</f>
        <v>1</v>
      </c>
      <c r="AN19" s="13">
        <v>19861727</v>
      </c>
      <c r="AO19" s="14" t="s">
        <v>40</v>
      </c>
    </row>
    <row r="20" spans="1:41" ht="14.25" customHeight="1" x14ac:dyDescent="0.25">
      <c r="A20" s="6">
        <v>24869234</v>
      </c>
      <c r="B20" s="6" t="s">
        <v>34</v>
      </c>
      <c r="C20" s="6" t="s">
        <v>129</v>
      </c>
      <c r="D20" s="6" t="s">
        <v>97</v>
      </c>
      <c r="E20" s="6" t="s">
        <v>130</v>
      </c>
      <c r="F20" s="6" t="s">
        <v>73</v>
      </c>
      <c r="G20" s="6">
        <v>2</v>
      </c>
      <c r="H20" s="6">
        <v>1</v>
      </c>
      <c r="I20" s="6">
        <f>'bookings (14)'!$H20-'bookings (14)'!$J20</f>
        <v>1</v>
      </c>
      <c r="J20" s="6">
        <f>IF('bookings (14)'!$O20&lt;&gt;"Airbnb",'bookings (14)'!$T20/MIN('bookings (14)'!$G20,8),0)</f>
        <v>0</v>
      </c>
      <c r="K20" s="6">
        <v>204.82</v>
      </c>
      <c r="L20" s="6"/>
      <c r="M20" s="6">
        <v>113355526</v>
      </c>
      <c r="N20" s="6" t="s">
        <v>131</v>
      </c>
      <c r="O20" s="6" t="s">
        <v>40</v>
      </c>
      <c r="P20" s="6">
        <v>3</v>
      </c>
      <c r="Q20" s="6">
        <v>3</v>
      </c>
      <c r="R20" s="6">
        <v>6</v>
      </c>
      <c r="S20" s="6">
        <v>2</v>
      </c>
      <c r="T20" s="6">
        <v>0</v>
      </c>
      <c r="U20" s="6">
        <v>0</v>
      </c>
      <c r="V20" s="6" t="s">
        <v>132</v>
      </c>
      <c r="W20" s="6" t="s">
        <v>133</v>
      </c>
      <c r="X20" s="6" t="str">
        <f t="shared" ref="X20:Y20" si="18">LEFT(D20,10)</f>
        <v>2025-10-10</v>
      </c>
      <c r="Y20" s="6" t="str">
        <f t="shared" si="18"/>
        <v>2025-10-12</v>
      </c>
      <c r="Z20" s="10">
        <f>DATE(LEFT('bookings (14)'!$X20,4),MID('bookings (14)'!$X20,6,2),RIGHT('bookings (14)'!$X20,2))</f>
        <v>45940</v>
      </c>
      <c r="AA20" s="10">
        <f>DATE(LEFT('bookings (14)'!$Y20,4),MID('bookings (14)'!$Y20,6,2),RIGHT('bookings (14)'!$Y20,2))</f>
        <v>45942</v>
      </c>
      <c r="AB20" s="6">
        <f>IF('bookings (14)'!$G20&gt;8,'bookings (14)'!$I20*8,'bookings (14)'!$I20*'bookings (14)'!$G20)</f>
        <v>2</v>
      </c>
      <c r="AC20" s="6">
        <f>IF('bookings (14)'!$G20&lt;8,'bookings (14)'!$J20*'bookings (14)'!$G20,'bookings (14)'!$J20*8)</f>
        <v>0</v>
      </c>
      <c r="AD20" s="6">
        <f>'bookings (14)'!$H20*'bookings (14)'!$G20</f>
        <v>2</v>
      </c>
      <c r="AE20" s="6">
        <f>IF('bookings (14)'!$G20&gt;8,'bookings (14)'!$I20,0)</f>
        <v>0</v>
      </c>
      <c r="AF20" s="6">
        <f>IF('bookings (14)'!$G20&gt;8,'bookings (14)'!$I20*('bookings (14)'!$G20-8),0)</f>
        <v>0</v>
      </c>
      <c r="AG20" s="6">
        <f>'bookings (14)'!$AB20+'bookings (14)'!$AC20+'bookings (14)'!$AF20</f>
        <v>2</v>
      </c>
      <c r="AH20" s="6" t="b">
        <f>IF('bookings (14)'!$AG20='bookings (14)'!$AD20,TRUE,FALSE)</f>
        <v>1</v>
      </c>
      <c r="AN20" s="11">
        <v>19901542</v>
      </c>
      <c r="AO20" s="12" t="s">
        <v>40</v>
      </c>
    </row>
    <row r="21" spans="1:41" ht="14.25" customHeight="1" x14ac:dyDescent="0.25">
      <c r="A21" s="6">
        <v>24901222</v>
      </c>
      <c r="B21" s="6" t="s">
        <v>34</v>
      </c>
      <c r="C21" s="6" t="s">
        <v>134</v>
      </c>
      <c r="D21" s="6" t="s">
        <v>97</v>
      </c>
      <c r="E21" s="6" t="s">
        <v>130</v>
      </c>
      <c r="F21" s="6" t="s">
        <v>52</v>
      </c>
      <c r="G21" s="6">
        <v>2</v>
      </c>
      <c r="H21" s="6">
        <v>1</v>
      </c>
      <c r="I21" s="6">
        <f>'bookings (14)'!$H21-'bookings (14)'!$J21</f>
        <v>1</v>
      </c>
      <c r="J21" s="6">
        <f>IF('bookings (14)'!$O21&lt;&gt;"Airbnb",'bookings (14)'!$T21/MIN('bookings (14)'!$G21,8),0)</f>
        <v>0</v>
      </c>
      <c r="K21" s="6">
        <v>186.3</v>
      </c>
      <c r="L21" s="6"/>
      <c r="M21" s="6">
        <v>113585256</v>
      </c>
      <c r="N21" s="6" t="s">
        <v>135</v>
      </c>
      <c r="O21" s="6" t="s">
        <v>47</v>
      </c>
      <c r="P21" s="6">
        <v>0</v>
      </c>
      <c r="Q21" s="6">
        <v>3</v>
      </c>
      <c r="R21" s="6">
        <v>0</v>
      </c>
      <c r="S21" s="6">
        <v>0</v>
      </c>
      <c r="T21" s="6">
        <v>2</v>
      </c>
      <c r="U21" s="6">
        <v>2</v>
      </c>
      <c r="V21" s="6" t="s">
        <v>136</v>
      </c>
      <c r="W21" s="6">
        <v>41763340310</v>
      </c>
      <c r="X21" s="6" t="str">
        <f t="shared" ref="X21:Y21" si="19">LEFT(D21,10)</f>
        <v>2025-10-10</v>
      </c>
      <c r="Y21" s="6" t="str">
        <f t="shared" si="19"/>
        <v>2025-10-12</v>
      </c>
      <c r="Z21" s="10">
        <f>DATE(LEFT('bookings (14)'!$X21,4),MID('bookings (14)'!$X21,6,2),RIGHT('bookings (14)'!$X21,2))</f>
        <v>45940</v>
      </c>
      <c r="AA21" s="10">
        <f>DATE(LEFT('bookings (14)'!$Y21,4),MID('bookings (14)'!$Y21,6,2),RIGHT('bookings (14)'!$Y21,2))</f>
        <v>45942</v>
      </c>
      <c r="AB21" s="6">
        <f>IF('bookings (14)'!$G21&gt;8,'bookings (14)'!$I21*8,'bookings (14)'!$I21*'bookings (14)'!$G21)</f>
        <v>2</v>
      </c>
      <c r="AC21" s="6">
        <f>IF('bookings (14)'!$G21&lt;8,'bookings (14)'!$J21*'bookings (14)'!$G21,'bookings (14)'!$J21*8)</f>
        <v>0</v>
      </c>
      <c r="AD21" s="6">
        <f>'bookings (14)'!$H21*'bookings (14)'!$G21</f>
        <v>2</v>
      </c>
      <c r="AE21" s="6">
        <f>IF('bookings (14)'!$G21&gt;8,'bookings (14)'!$I21,0)</f>
        <v>0</v>
      </c>
      <c r="AF21" s="6">
        <f>IF('bookings (14)'!$G21&gt;8,'bookings (14)'!$I21*('bookings (14)'!$G21-8),0)</f>
        <v>0</v>
      </c>
      <c r="AG21" s="6">
        <f>'bookings (14)'!$AB21+'bookings (14)'!$AC21+'bookings (14)'!$AF21</f>
        <v>2</v>
      </c>
      <c r="AH21" s="6" t="b">
        <f>IF('bookings (14)'!$AG21='bookings (14)'!$AD21,TRUE,FALSE)</f>
        <v>1</v>
      </c>
      <c r="AN21" s="13">
        <v>19961662</v>
      </c>
      <c r="AO21" s="14" t="s">
        <v>40</v>
      </c>
    </row>
    <row r="22" spans="1:41" ht="14.25" customHeight="1" x14ac:dyDescent="0.25">
      <c r="A22" s="6">
        <v>24873558</v>
      </c>
      <c r="B22" s="6" t="s">
        <v>34</v>
      </c>
      <c r="C22" s="6" t="s">
        <v>137</v>
      </c>
      <c r="D22" s="6" t="s">
        <v>93</v>
      </c>
      <c r="E22" s="6" t="s">
        <v>138</v>
      </c>
      <c r="F22" s="6" t="s">
        <v>85</v>
      </c>
      <c r="G22" s="6">
        <v>3</v>
      </c>
      <c r="H22" s="6">
        <v>2</v>
      </c>
      <c r="I22" s="6">
        <f>'bookings (14)'!$H22-'bookings (14)'!$J22</f>
        <v>2</v>
      </c>
      <c r="J22" s="6">
        <f>IF('bookings (14)'!$O22&lt;&gt;"Airbnb",'bookings (14)'!$T22/MIN('bookings (14)'!$G22,8),0)</f>
        <v>0</v>
      </c>
      <c r="K22" s="6">
        <v>302.97000000000003</v>
      </c>
      <c r="L22" s="6"/>
      <c r="M22" s="6">
        <v>113404181</v>
      </c>
      <c r="N22" s="6" t="s">
        <v>139</v>
      </c>
      <c r="O22" s="6" t="s">
        <v>40</v>
      </c>
      <c r="P22" s="6">
        <v>3</v>
      </c>
      <c r="Q22" s="6">
        <v>3</v>
      </c>
      <c r="R22" s="6">
        <v>18</v>
      </c>
      <c r="S22" s="6">
        <v>6</v>
      </c>
      <c r="T22" s="6">
        <v>0</v>
      </c>
      <c r="U22" s="6">
        <v>0</v>
      </c>
      <c r="V22" s="6" t="s">
        <v>140</v>
      </c>
      <c r="W22" s="6" t="s">
        <v>141</v>
      </c>
      <c r="X22" s="6" t="str">
        <f t="shared" ref="X22:Y22" si="20">LEFT(D22,10)</f>
        <v>2025-10-11</v>
      </c>
      <c r="Y22" s="6" t="str">
        <f t="shared" si="20"/>
        <v>2025-10-14</v>
      </c>
      <c r="Z22" s="10">
        <f>DATE(LEFT('bookings (14)'!$X22,4),MID('bookings (14)'!$X22,6,2),RIGHT('bookings (14)'!$X22,2))</f>
        <v>45941</v>
      </c>
      <c r="AA22" s="10">
        <f>DATE(LEFT('bookings (14)'!$Y22,4),MID('bookings (14)'!$Y22,6,2),RIGHT('bookings (14)'!$Y22,2))</f>
        <v>45944</v>
      </c>
      <c r="AB22" s="6">
        <f>IF('bookings (14)'!$G22&gt;8,'bookings (14)'!$I22*8,'bookings (14)'!$I22*'bookings (14)'!$G22)</f>
        <v>6</v>
      </c>
      <c r="AC22" s="6">
        <f>IF('bookings (14)'!$G22&lt;8,'bookings (14)'!$J22*'bookings (14)'!$G22,'bookings (14)'!$J22*8)</f>
        <v>0</v>
      </c>
      <c r="AD22" s="6">
        <f>'bookings (14)'!$H22*'bookings (14)'!$G22</f>
        <v>6</v>
      </c>
      <c r="AE22" s="6">
        <f>IF('bookings (14)'!$G22&gt;8,'bookings (14)'!$I22,0)</f>
        <v>0</v>
      </c>
      <c r="AF22" s="6">
        <f>IF('bookings (14)'!$G22&gt;8,'bookings (14)'!$I22*('bookings (14)'!$G22-8),0)</f>
        <v>0</v>
      </c>
      <c r="AG22" s="6">
        <f>'bookings (14)'!$AB22+'bookings (14)'!$AC22+'bookings (14)'!$AF22</f>
        <v>6</v>
      </c>
      <c r="AH22" s="6" t="b">
        <f>IF('bookings (14)'!$AG22='bookings (14)'!$AD22,TRUE,FALSE)</f>
        <v>1</v>
      </c>
      <c r="AN22" s="11">
        <v>19965630</v>
      </c>
      <c r="AO22" s="12" t="s">
        <v>40</v>
      </c>
    </row>
    <row r="23" spans="1:41" ht="14.25" customHeight="1" x14ac:dyDescent="0.25">
      <c r="A23" s="6">
        <v>24956466</v>
      </c>
      <c r="B23" s="6" t="s">
        <v>34</v>
      </c>
      <c r="C23" s="6" t="s">
        <v>142</v>
      </c>
      <c r="D23" s="6" t="s">
        <v>93</v>
      </c>
      <c r="E23" s="6" t="s">
        <v>143</v>
      </c>
      <c r="F23" s="6" t="s">
        <v>67</v>
      </c>
      <c r="G23" s="6">
        <v>4</v>
      </c>
      <c r="H23" s="6">
        <v>2</v>
      </c>
      <c r="I23" s="6">
        <f>'bookings (14)'!$H23-'bookings (14)'!$J23</f>
        <v>2</v>
      </c>
      <c r="J23" s="6">
        <f>IF('bookings (14)'!$O23&lt;&gt;"Airbnb",'bookings (14)'!$T23/MIN('bookings (14)'!$G23,8),0)</f>
        <v>0</v>
      </c>
      <c r="K23" s="6">
        <v>378</v>
      </c>
      <c r="L23" s="6"/>
      <c r="M23" s="6">
        <v>113317311</v>
      </c>
      <c r="N23" s="6" t="s">
        <v>144</v>
      </c>
      <c r="O23" s="6" t="s">
        <v>47</v>
      </c>
      <c r="P23" s="6">
        <v>3</v>
      </c>
      <c r="Q23" s="6">
        <v>3</v>
      </c>
      <c r="R23" s="6">
        <v>24</v>
      </c>
      <c r="S23" s="6">
        <v>8</v>
      </c>
      <c r="T23" s="6">
        <v>0</v>
      </c>
      <c r="U23" s="6">
        <v>0</v>
      </c>
      <c r="V23" s="6" t="s">
        <v>145</v>
      </c>
      <c r="W23" s="6"/>
      <c r="X23" s="6" t="str">
        <f t="shared" ref="X23:Y23" si="21">LEFT(D23,10)</f>
        <v>2025-10-11</v>
      </c>
      <c r="Y23" s="6" t="str">
        <f t="shared" si="21"/>
        <v>2025-10-15</v>
      </c>
      <c r="Z23" s="10">
        <f>DATE(LEFT('bookings (14)'!$X23,4),MID('bookings (14)'!$X23,6,2),RIGHT('bookings (14)'!$X23,2))</f>
        <v>45941</v>
      </c>
      <c r="AA23" s="10">
        <f>DATE(LEFT('bookings (14)'!$Y23,4),MID('bookings (14)'!$Y23,6,2),RIGHT('bookings (14)'!$Y23,2))</f>
        <v>45945</v>
      </c>
      <c r="AB23" s="6">
        <f>IF('bookings (14)'!$G23&gt;8,'bookings (14)'!$I23*8,'bookings (14)'!$I23*'bookings (14)'!$G23)</f>
        <v>8</v>
      </c>
      <c r="AC23" s="6">
        <f>IF('bookings (14)'!$G23&lt;8,'bookings (14)'!$J23*'bookings (14)'!$G23,'bookings (14)'!$J23*8)</f>
        <v>0</v>
      </c>
      <c r="AD23" s="6">
        <f>'bookings (14)'!$H23*'bookings (14)'!$G23</f>
        <v>8</v>
      </c>
      <c r="AE23" s="6">
        <f>IF('bookings (14)'!$G23&gt;8,'bookings (14)'!$I23,0)</f>
        <v>0</v>
      </c>
      <c r="AF23" s="6">
        <f>IF('bookings (14)'!$G23&gt;8,'bookings (14)'!$I23*('bookings (14)'!$G23-8),0)</f>
        <v>0</v>
      </c>
      <c r="AG23" s="6">
        <f>'bookings (14)'!$AB23+'bookings (14)'!$AC23+'bookings (14)'!$AF23</f>
        <v>8</v>
      </c>
      <c r="AH23" s="6" t="b">
        <f>IF('bookings (14)'!$AG23='bookings (14)'!$AD23,TRUE,FALSE)</f>
        <v>1</v>
      </c>
      <c r="AN23" s="13">
        <v>19971721</v>
      </c>
      <c r="AO23" s="14" t="s">
        <v>47</v>
      </c>
    </row>
    <row r="24" spans="1:41" ht="14.25" customHeight="1" x14ac:dyDescent="0.25">
      <c r="A24" s="6">
        <v>24152972</v>
      </c>
      <c r="B24" s="6" t="s">
        <v>34</v>
      </c>
      <c r="C24" s="6" t="s">
        <v>146</v>
      </c>
      <c r="D24" s="6" t="s">
        <v>130</v>
      </c>
      <c r="E24" s="6" t="s">
        <v>147</v>
      </c>
      <c r="F24" s="6" t="s">
        <v>73</v>
      </c>
      <c r="G24" s="6">
        <v>6</v>
      </c>
      <c r="H24" s="6">
        <v>1</v>
      </c>
      <c r="I24" s="6">
        <f>'bookings (14)'!$H24-'bookings (14)'!$J24</f>
        <v>1</v>
      </c>
      <c r="J24" s="6">
        <f>IF('bookings (14)'!$O24&lt;&gt;"Airbnb",'bookings (14)'!$T24/MIN('bookings (14)'!$G24,8),0)</f>
        <v>0</v>
      </c>
      <c r="K24" s="6">
        <v>573.1</v>
      </c>
      <c r="L24" s="6"/>
      <c r="M24" s="6">
        <v>109036476</v>
      </c>
      <c r="N24" s="6" t="s">
        <v>148</v>
      </c>
      <c r="O24" s="6" t="s">
        <v>47</v>
      </c>
      <c r="P24" s="6">
        <v>0</v>
      </c>
      <c r="Q24" s="6">
        <v>3</v>
      </c>
      <c r="R24" s="6">
        <v>0</v>
      </c>
      <c r="S24" s="6">
        <v>0</v>
      </c>
      <c r="T24" s="6">
        <v>6</v>
      </c>
      <c r="U24" s="6">
        <v>6</v>
      </c>
      <c r="V24" s="6"/>
      <c r="W24" s="6">
        <v>491637432685</v>
      </c>
      <c r="X24" s="6" t="str">
        <f t="shared" ref="X24:Y24" si="22">LEFT(D24,10)</f>
        <v>2025-10-12</v>
      </c>
      <c r="Y24" s="6" t="str">
        <f t="shared" si="22"/>
        <v>2025-10-18</v>
      </c>
      <c r="Z24" s="10">
        <f>DATE(LEFT('bookings (14)'!$X24,4),MID('bookings (14)'!$X24,6,2),RIGHT('bookings (14)'!$X24,2))</f>
        <v>45942</v>
      </c>
      <c r="AA24" s="10">
        <f>DATE(LEFT('bookings (14)'!$Y24,4),MID('bookings (14)'!$Y24,6,2),RIGHT('bookings (14)'!$Y24,2))</f>
        <v>45948</v>
      </c>
      <c r="AB24" s="6">
        <f>IF('bookings (14)'!$G24&gt;8,'bookings (14)'!$I24*8,'bookings (14)'!$I24*'bookings (14)'!$G24)</f>
        <v>6</v>
      </c>
      <c r="AC24" s="6">
        <f>IF('bookings (14)'!$G24&lt;8,'bookings (14)'!$J24*'bookings (14)'!$G24,'bookings (14)'!$J24*8)</f>
        <v>0</v>
      </c>
      <c r="AD24" s="6">
        <f>'bookings (14)'!$H24*'bookings (14)'!$G24</f>
        <v>6</v>
      </c>
      <c r="AE24" s="6">
        <f>IF('bookings (14)'!$G24&gt;8,'bookings (14)'!$I24,0)</f>
        <v>0</v>
      </c>
      <c r="AF24" s="6">
        <f>IF('bookings (14)'!$G24&gt;8,'bookings (14)'!$I24*('bookings (14)'!$G24-8),0)</f>
        <v>0</v>
      </c>
      <c r="AG24" s="6">
        <f>'bookings (14)'!$AB24+'bookings (14)'!$AC24+'bookings (14)'!$AF24</f>
        <v>6</v>
      </c>
      <c r="AH24" s="6" t="b">
        <f>IF('bookings (14)'!$AG24='bookings (14)'!$AD24,TRUE,FALSE)</f>
        <v>1</v>
      </c>
      <c r="AN24" s="11">
        <v>19994270</v>
      </c>
      <c r="AO24" s="12" t="s">
        <v>47</v>
      </c>
    </row>
    <row r="25" spans="1:41" ht="14.25" customHeight="1" x14ac:dyDescent="0.25">
      <c r="A25" s="6">
        <v>24935534</v>
      </c>
      <c r="B25" s="6" t="s">
        <v>34</v>
      </c>
      <c r="C25" s="6" t="s">
        <v>87</v>
      </c>
      <c r="D25" s="6" t="s">
        <v>130</v>
      </c>
      <c r="E25" s="6" t="s">
        <v>138</v>
      </c>
      <c r="F25" s="6" t="s">
        <v>57</v>
      </c>
      <c r="G25" s="6">
        <v>2</v>
      </c>
      <c r="H25" s="6">
        <v>1</v>
      </c>
      <c r="I25" s="6">
        <f>'bookings (14)'!$H25-'bookings (14)'!$J25</f>
        <v>1</v>
      </c>
      <c r="J25" s="6">
        <f>IF('bookings (14)'!$O25&lt;&gt;"Airbnb",'bookings (14)'!$T25/MIN('bookings (14)'!$G25,8),0)</f>
        <v>0</v>
      </c>
      <c r="K25" s="6">
        <v>184.6</v>
      </c>
      <c r="L25" s="6"/>
      <c r="M25" s="6">
        <v>113820536</v>
      </c>
      <c r="N25" s="6" t="s">
        <v>149</v>
      </c>
      <c r="O25" s="6" t="s">
        <v>47</v>
      </c>
      <c r="P25" s="6">
        <v>0</v>
      </c>
      <c r="Q25" s="6">
        <v>3</v>
      </c>
      <c r="R25" s="6">
        <v>0</v>
      </c>
      <c r="S25" s="6">
        <v>0</v>
      </c>
      <c r="T25" s="6">
        <v>2</v>
      </c>
      <c r="U25" s="6">
        <v>2</v>
      </c>
      <c r="V25" s="6"/>
      <c r="W25" s="6">
        <v>201000952927</v>
      </c>
      <c r="X25" s="6" t="str">
        <f t="shared" ref="X25:Y25" si="23">LEFT(D25,10)</f>
        <v>2025-10-12</v>
      </c>
      <c r="Y25" s="6" t="str">
        <f t="shared" si="23"/>
        <v>2025-10-14</v>
      </c>
      <c r="Z25" s="10">
        <f>DATE(LEFT('bookings (14)'!$X25,4),MID('bookings (14)'!$X25,6,2),RIGHT('bookings (14)'!$X25,2))</f>
        <v>45942</v>
      </c>
      <c r="AA25" s="10">
        <f>DATE(LEFT('bookings (14)'!$Y25,4),MID('bookings (14)'!$Y25,6,2),RIGHT('bookings (14)'!$Y25,2))</f>
        <v>45944</v>
      </c>
      <c r="AB25" s="6">
        <f>IF('bookings (14)'!$G25&gt;8,'bookings (14)'!$I25*8,'bookings (14)'!$I25*'bookings (14)'!$G25)</f>
        <v>2</v>
      </c>
      <c r="AC25" s="6">
        <f>IF('bookings (14)'!$G25&lt;8,'bookings (14)'!$J25*'bookings (14)'!$G25,'bookings (14)'!$J25*8)</f>
        <v>0</v>
      </c>
      <c r="AD25" s="6">
        <f>'bookings (14)'!$H25*'bookings (14)'!$G25</f>
        <v>2</v>
      </c>
      <c r="AE25" s="6">
        <f>IF('bookings (14)'!$G25&gt;8,'bookings (14)'!$I25,0)</f>
        <v>0</v>
      </c>
      <c r="AF25" s="6">
        <f>IF('bookings (14)'!$G25&gt;8,'bookings (14)'!$I25*('bookings (14)'!$G25-8),0)</f>
        <v>0</v>
      </c>
      <c r="AG25" s="6">
        <f>'bookings (14)'!$AB25+'bookings (14)'!$AC25+'bookings (14)'!$AF25</f>
        <v>2</v>
      </c>
      <c r="AH25" s="6" t="b">
        <f>IF('bookings (14)'!$AG25='bookings (14)'!$AD25,TRUE,FALSE)</f>
        <v>1</v>
      </c>
      <c r="AN25" s="13">
        <v>20001732</v>
      </c>
      <c r="AO25" s="14" t="s">
        <v>40</v>
      </c>
    </row>
    <row r="26" spans="1:41" ht="14.25" customHeight="1" x14ac:dyDescent="0.25">
      <c r="A26" s="6">
        <v>23571760</v>
      </c>
      <c r="B26" s="6" t="s">
        <v>34</v>
      </c>
      <c r="C26" s="6" t="s">
        <v>150</v>
      </c>
      <c r="D26" s="6" t="s">
        <v>151</v>
      </c>
      <c r="E26" s="6" t="s">
        <v>152</v>
      </c>
      <c r="F26" s="6" t="s">
        <v>45</v>
      </c>
      <c r="G26" s="6">
        <v>7</v>
      </c>
      <c r="H26" s="6">
        <v>2</v>
      </c>
      <c r="I26" s="6">
        <f>'bookings (14)'!$H26-'bookings (14)'!$J26</f>
        <v>2</v>
      </c>
      <c r="J26" s="6">
        <f>IF('bookings (14)'!$O26&lt;&gt;"Airbnb",'bookings (14)'!$T26/MIN('bookings (14)'!$G26,8),0)</f>
        <v>0</v>
      </c>
      <c r="K26" s="6">
        <v>746</v>
      </c>
      <c r="L26" s="6"/>
      <c r="M26" s="6">
        <v>107052476</v>
      </c>
      <c r="N26" s="6" t="s">
        <v>153</v>
      </c>
      <c r="O26" s="6" t="s">
        <v>47</v>
      </c>
      <c r="P26" s="6">
        <v>0</v>
      </c>
      <c r="Q26" s="6">
        <v>3</v>
      </c>
      <c r="R26" s="6">
        <v>0</v>
      </c>
      <c r="S26" s="6">
        <v>0</v>
      </c>
      <c r="T26" s="6">
        <v>14</v>
      </c>
      <c r="U26" s="6">
        <v>14</v>
      </c>
      <c r="V26" s="6" t="s">
        <v>154</v>
      </c>
      <c r="W26" s="6">
        <v>447964182886</v>
      </c>
      <c r="X26" s="6" t="str">
        <f t="shared" ref="X26:Y26" si="24">LEFT(D26,10)</f>
        <v>2025-10-13</v>
      </c>
      <c r="Y26" s="6" t="str">
        <f t="shared" si="24"/>
        <v>2025-10-20</v>
      </c>
      <c r="Z26" s="10">
        <f>DATE(LEFT('bookings (14)'!$X26,4),MID('bookings (14)'!$X26,6,2),RIGHT('bookings (14)'!$X26,2))</f>
        <v>45943</v>
      </c>
      <c r="AA26" s="10">
        <f>DATE(LEFT('bookings (14)'!$Y26,4),MID('bookings (14)'!$Y26,6,2),RIGHT('bookings (14)'!$Y26,2))</f>
        <v>45950</v>
      </c>
      <c r="AB26" s="6">
        <f>IF('bookings (14)'!$G26&gt;8,'bookings (14)'!$I26*8,'bookings (14)'!$I26*'bookings (14)'!$G26)</f>
        <v>14</v>
      </c>
      <c r="AC26" s="6">
        <f>IF('bookings (14)'!$G26&lt;8,'bookings (14)'!$J26*'bookings (14)'!$G26,'bookings (14)'!$J26*8)</f>
        <v>0</v>
      </c>
      <c r="AD26" s="6">
        <f>'bookings (14)'!$H26*'bookings (14)'!$G26</f>
        <v>14</v>
      </c>
      <c r="AE26" s="6">
        <f>IF('bookings (14)'!$G26&gt;8,'bookings (14)'!$I26,0)</f>
        <v>0</v>
      </c>
      <c r="AF26" s="6">
        <f>IF('bookings (14)'!$G26&gt;8,'bookings (14)'!$I26*('bookings (14)'!$G26-8),0)</f>
        <v>0</v>
      </c>
      <c r="AG26" s="6">
        <f>'bookings (14)'!$AB26+'bookings (14)'!$AC26+'bookings (14)'!$AF26</f>
        <v>14</v>
      </c>
      <c r="AH26" s="6" t="b">
        <f>IF('bookings (14)'!$AG26='bookings (14)'!$AD26,TRUE,FALSE)</f>
        <v>1</v>
      </c>
      <c r="AN26" s="11">
        <v>20019373</v>
      </c>
      <c r="AO26" s="12" t="s">
        <v>40</v>
      </c>
    </row>
    <row r="27" spans="1:41" ht="14.25" customHeight="1" x14ac:dyDescent="0.25">
      <c r="A27" s="6">
        <v>24790443</v>
      </c>
      <c r="B27" s="6" t="s">
        <v>34</v>
      </c>
      <c r="C27" s="6" t="s">
        <v>155</v>
      </c>
      <c r="D27" s="6" t="s">
        <v>156</v>
      </c>
      <c r="E27" s="6" t="s">
        <v>147</v>
      </c>
      <c r="F27" s="6" t="s">
        <v>52</v>
      </c>
      <c r="G27" s="6">
        <v>5</v>
      </c>
      <c r="H27" s="6">
        <v>1</v>
      </c>
      <c r="I27" s="6">
        <f>'bookings (14)'!$H27-'bookings (14)'!$J27</f>
        <v>1</v>
      </c>
      <c r="J27" s="6">
        <f>IF('bookings (14)'!$O27&lt;&gt;"Airbnb",'bookings (14)'!$T27/MIN('bookings (14)'!$G27,8),0)</f>
        <v>0</v>
      </c>
      <c r="K27" s="6">
        <v>521.22</v>
      </c>
      <c r="L27" s="6"/>
      <c r="M27" s="6">
        <v>112901791</v>
      </c>
      <c r="N27" s="6" t="s">
        <v>157</v>
      </c>
      <c r="O27" s="6" t="s">
        <v>47</v>
      </c>
      <c r="P27" s="6">
        <v>0</v>
      </c>
      <c r="Q27" s="6">
        <v>3</v>
      </c>
      <c r="R27" s="6">
        <v>0</v>
      </c>
      <c r="S27" s="6">
        <v>0</v>
      </c>
      <c r="T27" s="6">
        <v>5</v>
      </c>
      <c r="U27" s="6">
        <v>5</v>
      </c>
      <c r="V27" s="6" t="s">
        <v>158</v>
      </c>
      <c r="W27" s="6">
        <v>34620055913</v>
      </c>
      <c r="X27" s="6" t="str">
        <f t="shared" ref="X27:Y27" si="25">LEFT(D27,10)</f>
        <v>2025-10-13</v>
      </c>
      <c r="Y27" s="6" t="str">
        <f t="shared" si="25"/>
        <v>2025-10-18</v>
      </c>
      <c r="Z27" s="10">
        <f>DATE(LEFT('bookings (14)'!$X27,4),MID('bookings (14)'!$X27,6,2),RIGHT('bookings (14)'!$X27,2))</f>
        <v>45943</v>
      </c>
      <c r="AA27" s="10">
        <f>DATE(LEFT('bookings (14)'!$Y27,4),MID('bookings (14)'!$Y27,6,2),RIGHT('bookings (14)'!$Y27,2))</f>
        <v>45948</v>
      </c>
      <c r="AB27" s="6">
        <f>IF('bookings (14)'!$G27&gt;8,'bookings (14)'!$I27*8,'bookings (14)'!$I27*'bookings (14)'!$G27)</f>
        <v>5</v>
      </c>
      <c r="AC27" s="6">
        <f>IF('bookings (14)'!$G27&lt;8,'bookings (14)'!$J27*'bookings (14)'!$G27,'bookings (14)'!$J27*8)</f>
        <v>0</v>
      </c>
      <c r="AD27" s="6">
        <f>'bookings (14)'!$H27*'bookings (14)'!$G27</f>
        <v>5</v>
      </c>
      <c r="AE27" s="6">
        <f>IF('bookings (14)'!$G27&gt;8,'bookings (14)'!$I27,0)</f>
        <v>0</v>
      </c>
      <c r="AF27" s="6">
        <f>IF('bookings (14)'!$G27&gt;8,'bookings (14)'!$I27*('bookings (14)'!$G27-8),0)</f>
        <v>0</v>
      </c>
      <c r="AG27" s="6">
        <f>'bookings (14)'!$AB27+'bookings (14)'!$AC27+'bookings (14)'!$AF27</f>
        <v>5</v>
      </c>
      <c r="AH27" s="6" t="b">
        <f>IF('bookings (14)'!$AG27='bookings (14)'!$AD27,TRUE,FALSE)</f>
        <v>1</v>
      </c>
      <c r="AN27" s="13">
        <v>20062515</v>
      </c>
      <c r="AO27" s="14" t="s">
        <v>40</v>
      </c>
    </row>
    <row r="28" spans="1:41" ht="14.25" customHeight="1" x14ac:dyDescent="0.25">
      <c r="A28" s="6">
        <v>25004791</v>
      </c>
      <c r="B28" s="6" t="s">
        <v>34</v>
      </c>
      <c r="C28" s="6" t="s">
        <v>159</v>
      </c>
      <c r="D28" s="6" t="s">
        <v>151</v>
      </c>
      <c r="E28" s="6" t="s">
        <v>160</v>
      </c>
      <c r="F28" s="6" t="s">
        <v>38</v>
      </c>
      <c r="G28" s="6">
        <v>2</v>
      </c>
      <c r="H28" s="6">
        <v>2</v>
      </c>
      <c r="I28" s="6">
        <f>'bookings (14)'!$H28-'bookings (14)'!$J28</f>
        <v>2</v>
      </c>
      <c r="J28" s="6">
        <f>IF('bookings (14)'!$O28&lt;&gt;"Airbnb",'bookings (14)'!$T28/MIN('bookings (14)'!$G28,8),0)</f>
        <v>0</v>
      </c>
      <c r="K28" s="6">
        <v>172.26</v>
      </c>
      <c r="L28" s="6"/>
      <c r="M28" s="6">
        <v>114250586</v>
      </c>
      <c r="N28" s="6" t="s">
        <v>161</v>
      </c>
      <c r="O28" s="6" t="s">
        <v>40</v>
      </c>
      <c r="P28" s="6">
        <v>3</v>
      </c>
      <c r="Q28" s="6">
        <v>3</v>
      </c>
      <c r="R28" s="6">
        <v>12</v>
      </c>
      <c r="S28" s="6">
        <v>4</v>
      </c>
      <c r="T28" s="6">
        <v>0</v>
      </c>
      <c r="U28" s="6">
        <v>0</v>
      </c>
      <c r="V28" s="6" t="s">
        <v>162</v>
      </c>
      <c r="W28" s="6" t="s">
        <v>163</v>
      </c>
      <c r="X28" s="6" t="str">
        <f t="shared" ref="X28:Y28" si="26">LEFT(D28,10)</f>
        <v>2025-10-13</v>
      </c>
      <c r="Y28" s="6" t="str">
        <f t="shared" si="26"/>
        <v>2025-10-15</v>
      </c>
      <c r="Z28" s="10">
        <f>DATE(LEFT('bookings (14)'!$X28,4),MID('bookings (14)'!$X28,6,2),RIGHT('bookings (14)'!$X28,2))</f>
        <v>45943</v>
      </c>
      <c r="AA28" s="10">
        <f>DATE(LEFT('bookings (14)'!$Y28,4),MID('bookings (14)'!$Y28,6,2),RIGHT('bookings (14)'!$Y28,2))</f>
        <v>45945</v>
      </c>
      <c r="AB28" s="6">
        <f>IF('bookings (14)'!$G28&gt;8,'bookings (14)'!$I28*8,'bookings (14)'!$I28*'bookings (14)'!$G28)</f>
        <v>4</v>
      </c>
      <c r="AC28" s="6">
        <f>IF('bookings (14)'!$G28&lt;8,'bookings (14)'!$J28*'bookings (14)'!$G28,'bookings (14)'!$J28*8)</f>
        <v>0</v>
      </c>
      <c r="AD28" s="6">
        <f>'bookings (14)'!$H28*'bookings (14)'!$G28</f>
        <v>4</v>
      </c>
      <c r="AE28" s="6">
        <f>IF('bookings (14)'!$G28&gt;8,'bookings (14)'!$I28,0)</f>
        <v>0</v>
      </c>
      <c r="AF28" s="6">
        <f>IF('bookings (14)'!$G28&gt;8,'bookings (14)'!$I28*('bookings (14)'!$G28-8),0)</f>
        <v>0</v>
      </c>
      <c r="AG28" s="6">
        <f>'bookings (14)'!$AB28+'bookings (14)'!$AC28+'bookings (14)'!$AF28</f>
        <v>4</v>
      </c>
      <c r="AH28" s="6" t="b">
        <f>IF('bookings (14)'!$AG28='bookings (14)'!$AD28,TRUE,FALSE)</f>
        <v>1</v>
      </c>
      <c r="AN28" s="11">
        <v>20065055</v>
      </c>
      <c r="AO28" s="12" t="s">
        <v>47</v>
      </c>
    </row>
    <row r="29" spans="1:41" ht="14.25" customHeight="1" x14ac:dyDescent="0.25">
      <c r="A29" s="6">
        <v>24631010</v>
      </c>
      <c r="B29" s="6" t="s">
        <v>34</v>
      </c>
      <c r="C29" s="6" t="s">
        <v>164</v>
      </c>
      <c r="D29" s="6" t="s">
        <v>165</v>
      </c>
      <c r="E29" s="6" t="s">
        <v>166</v>
      </c>
      <c r="F29" s="6" t="s">
        <v>79</v>
      </c>
      <c r="G29" s="6">
        <v>4</v>
      </c>
      <c r="H29" s="6">
        <v>2</v>
      </c>
      <c r="I29" s="6">
        <f>'bookings (14)'!$H29-'bookings (14)'!$J29</f>
        <v>2</v>
      </c>
      <c r="J29" s="6">
        <f>IF('bookings (14)'!$O29&lt;&gt;"Airbnb",'bookings (14)'!$T29/MIN('bookings (14)'!$G29,8),0)</f>
        <v>0</v>
      </c>
      <c r="K29" s="6">
        <v>472.26</v>
      </c>
      <c r="L29" s="6"/>
      <c r="M29" s="6">
        <v>111805541</v>
      </c>
      <c r="N29" s="6" t="s">
        <v>167</v>
      </c>
      <c r="O29" s="6" t="s">
        <v>40</v>
      </c>
      <c r="P29" s="6">
        <v>3</v>
      </c>
      <c r="Q29" s="6">
        <v>3</v>
      </c>
      <c r="R29" s="6">
        <v>24</v>
      </c>
      <c r="S29" s="6">
        <v>8</v>
      </c>
      <c r="T29" s="6">
        <v>0</v>
      </c>
      <c r="U29" s="6">
        <v>0</v>
      </c>
      <c r="V29" s="6" t="s">
        <v>168</v>
      </c>
      <c r="W29" s="6" t="s">
        <v>169</v>
      </c>
      <c r="X29" s="6" t="str">
        <f t="shared" ref="X29:Y29" si="27">LEFT(D29,10)</f>
        <v>2025-10-14</v>
      </c>
      <c r="Y29" s="6" t="str">
        <f t="shared" si="27"/>
        <v>2025-10-18</v>
      </c>
      <c r="Z29" s="10">
        <f>DATE(LEFT('bookings (14)'!$X29,4),MID('bookings (14)'!$X29,6,2),RIGHT('bookings (14)'!$X29,2))</f>
        <v>45944</v>
      </c>
      <c r="AA29" s="10">
        <f>DATE(LEFT('bookings (14)'!$Y29,4),MID('bookings (14)'!$Y29,6,2),RIGHT('bookings (14)'!$Y29,2))</f>
        <v>45948</v>
      </c>
      <c r="AB29" s="6">
        <f>IF('bookings (14)'!$G29&gt;8,'bookings (14)'!$I29*8,'bookings (14)'!$I29*'bookings (14)'!$G29)</f>
        <v>8</v>
      </c>
      <c r="AC29" s="6">
        <f>IF('bookings (14)'!$G29&lt;8,'bookings (14)'!$J29*'bookings (14)'!$G29,'bookings (14)'!$J29*8)</f>
        <v>0</v>
      </c>
      <c r="AD29" s="6">
        <f>'bookings (14)'!$H29*'bookings (14)'!$G29</f>
        <v>8</v>
      </c>
      <c r="AE29" s="6">
        <f>IF('bookings (14)'!$G29&gt;8,'bookings (14)'!$I29,0)</f>
        <v>0</v>
      </c>
      <c r="AF29" s="6">
        <f>IF('bookings (14)'!$G29&gt;8,'bookings (14)'!$I29*('bookings (14)'!$G29-8),0)</f>
        <v>0</v>
      </c>
      <c r="AG29" s="6">
        <f>'bookings (14)'!$AB29+'bookings (14)'!$AC29+'bookings (14)'!$AF29</f>
        <v>8</v>
      </c>
      <c r="AH29" s="6" t="b">
        <f>IF('bookings (14)'!$AG29='bookings (14)'!$AD29,TRUE,FALSE)</f>
        <v>1</v>
      </c>
      <c r="AN29" s="13">
        <v>20080025</v>
      </c>
      <c r="AO29" s="14" t="s">
        <v>47</v>
      </c>
    </row>
    <row r="30" spans="1:41" ht="14.25" customHeight="1" x14ac:dyDescent="0.25">
      <c r="A30" s="6">
        <v>24943527</v>
      </c>
      <c r="B30" s="6" t="s">
        <v>34</v>
      </c>
      <c r="C30" s="6" t="s">
        <v>170</v>
      </c>
      <c r="D30" s="6" t="s">
        <v>165</v>
      </c>
      <c r="E30" s="6" t="s">
        <v>171</v>
      </c>
      <c r="F30" s="6" t="s">
        <v>172</v>
      </c>
      <c r="G30" s="6">
        <v>7</v>
      </c>
      <c r="H30" s="6">
        <v>1</v>
      </c>
      <c r="I30" s="6">
        <f>'bookings (14)'!$H30-'bookings (14)'!$J30</f>
        <v>1</v>
      </c>
      <c r="J30" s="6">
        <f>IF('bookings (14)'!$O30&lt;&gt;"Airbnb",'bookings (14)'!$T30/MIN('bookings (14)'!$G30,8),0)</f>
        <v>0</v>
      </c>
      <c r="K30" s="6">
        <v>563.35</v>
      </c>
      <c r="L30" s="6"/>
      <c r="M30" s="6">
        <v>113883141</v>
      </c>
      <c r="N30" s="6" t="s">
        <v>173</v>
      </c>
      <c r="O30" s="6" t="s">
        <v>40</v>
      </c>
      <c r="P30" s="6">
        <v>0</v>
      </c>
      <c r="Q30" s="6">
        <v>3</v>
      </c>
      <c r="R30" s="6">
        <v>21</v>
      </c>
      <c r="S30" s="6">
        <v>7</v>
      </c>
      <c r="T30" s="6">
        <v>0</v>
      </c>
      <c r="U30" s="6">
        <v>0</v>
      </c>
      <c r="V30" s="6" t="s">
        <v>174</v>
      </c>
      <c r="W30" s="6">
        <v>393922757860</v>
      </c>
      <c r="X30" s="6" t="str">
        <f t="shared" ref="X30:Y30" si="28">LEFT(D30,10)</f>
        <v>2025-10-14</v>
      </c>
      <c r="Y30" s="6" t="str">
        <f t="shared" si="28"/>
        <v>2025-10-21</v>
      </c>
      <c r="Z30" s="10">
        <f>DATE(LEFT('bookings (14)'!$X30,4),MID('bookings (14)'!$X30,6,2),RIGHT('bookings (14)'!$X30,2))</f>
        <v>45944</v>
      </c>
      <c r="AA30" s="10">
        <f>DATE(LEFT('bookings (14)'!$Y30,4),MID('bookings (14)'!$Y30,6,2),RIGHT('bookings (14)'!$Y30,2))</f>
        <v>45951</v>
      </c>
      <c r="AB30" s="6">
        <f>IF('bookings (14)'!$G30&gt;8,'bookings (14)'!$I30*8,'bookings (14)'!$I30*'bookings (14)'!$G30)</f>
        <v>7</v>
      </c>
      <c r="AC30" s="6">
        <f>IF('bookings (14)'!$G30&lt;8,'bookings (14)'!$J30*'bookings (14)'!$G30,'bookings (14)'!$J30*8)</f>
        <v>0</v>
      </c>
      <c r="AD30" s="6">
        <f>'bookings (14)'!$H30*'bookings (14)'!$G30</f>
        <v>7</v>
      </c>
      <c r="AE30" s="6">
        <f>IF('bookings (14)'!$G30&gt;8,'bookings (14)'!$I30,0)</f>
        <v>0</v>
      </c>
      <c r="AF30" s="6">
        <f>IF('bookings (14)'!$G30&gt;8,'bookings (14)'!$I30*('bookings (14)'!$G30-8),0)</f>
        <v>0</v>
      </c>
      <c r="AG30" s="6">
        <f>'bookings (14)'!$AB30+'bookings (14)'!$AC30+'bookings (14)'!$AF30</f>
        <v>7</v>
      </c>
      <c r="AH30" s="6" t="b">
        <f>IF('bookings (14)'!$AG30='bookings (14)'!$AD30,TRUE,FALSE)</f>
        <v>1</v>
      </c>
      <c r="AN30" s="11">
        <v>20085442</v>
      </c>
      <c r="AO30" s="12" t="s">
        <v>40</v>
      </c>
    </row>
    <row r="31" spans="1:41" ht="14.25" customHeight="1" x14ac:dyDescent="0.25">
      <c r="A31" s="6">
        <v>24616505</v>
      </c>
      <c r="B31" s="6" t="s">
        <v>34</v>
      </c>
      <c r="C31" s="6" t="s">
        <v>175</v>
      </c>
      <c r="D31" s="6" t="s">
        <v>176</v>
      </c>
      <c r="E31" s="6" t="s">
        <v>166</v>
      </c>
      <c r="F31" s="6" t="s">
        <v>38</v>
      </c>
      <c r="G31" s="6">
        <v>3</v>
      </c>
      <c r="H31" s="6">
        <v>2</v>
      </c>
      <c r="I31" s="6">
        <f>'bookings (14)'!$H31-'bookings (14)'!$J31</f>
        <v>2</v>
      </c>
      <c r="J31" s="6">
        <f>IF('bookings (14)'!$O31&lt;&gt;"Airbnb",'bookings (14)'!$T31/MIN('bookings (14)'!$G31,8),0)</f>
        <v>0</v>
      </c>
      <c r="K31" s="6">
        <v>253.91</v>
      </c>
      <c r="L31" s="6"/>
      <c r="M31" s="6">
        <v>111738676</v>
      </c>
      <c r="N31" s="6" t="s">
        <v>177</v>
      </c>
      <c r="O31" s="6" t="s">
        <v>40</v>
      </c>
      <c r="P31" s="6">
        <v>3</v>
      </c>
      <c r="Q31" s="6">
        <v>3</v>
      </c>
      <c r="R31" s="6">
        <v>18</v>
      </c>
      <c r="S31" s="6">
        <v>6</v>
      </c>
      <c r="T31" s="6">
        <v>0</v>
      </c>
      <c r="U31" s="6">
        <v>0</v>
      </c>
      <c r="V31" s="6" t="s">
        <v>178</v>
      </c>
      <c r="W31" s="6" t="s">
        <v>179</v>
      </c>
      <c r="X31" s="6" t="str">
        <f t="shared" ref="X31:Y31" si="29">LEFT(D31,10)</f>
        <v>2025-10-15</v>
      </c>
      <c r="Y31" s="6" t="str">
        <f t="shared" si="29"/>
        <v>2025-10-18</v>
      </c>
      <c r="Z31" s="10">
        <f>DATE(LEFT('bookings (14)'!$X31,4),MID('bookings (14)'!$X31,6,2),RIGHT('bookings (14)'!$X31,2))</f>
        <v>45945</v>
      </c>
      <c r="AA31" s="10">
        <f>DATE(LEFT('bookings (14)'!$Y31,4),MID('bookings (14)'!$Y31,6,2),RIGHT('bookings (14)'!$Y31,2))</f>
        <v>45948</v>
      </c>
      <c r="AB31" s="6">
        <f>IF('bookings (14)'!$G31&gt;8,'bookings (14)'!$I31*8,'bookings (14)'!$I31*'bookings (14)'!$G31)</f>
        <v>6</v>
      </c>
      <c r="AC31" s="6">
        <f>IF('bookings (14)'!$G31&lt;8,'bookings (14)'!$J31*'bookings (14)'!$G31,'bookings (14)'!$J31*8)</f>
        <v>0</v>
      </c>
      <c r="AD31" s="6">
        <f>'bookings (14)'!$H31*'bookings (14)'!$G31</f>
        <v>6</v>
      </c>
      <c r="AE31" s="6">
        <f>IF('bookings (14)'!$G31&gt;8,'bookings (14)'!$I31,0)</f>
        <v>0</v>
      </c>
      <c r="AF31" s="6">
        <f>IF('bookings (14)'!$G31&gt;8,'bookings (14)'!$I31*('bookings (14)'!$G31-8),0)</f>
        <v>0</v>
      </c>
      <c r="AG31" s="6">
        <f>'bookings (14)'!$AB31+'bookings (14)'!$AC31+'bookings (14)'!$AF31</f>
        <v>6</v>
      </c>
      <c r="AH31" s="6" t="b">
        <f>IF('bookings (14)'!$AG31='bookings (14)'!$AD31,TRUE,FALSE)</f>
        <v>1</v>
      </c>
      <c r="AN31" s="13">
        <v>20093139</v>
      </c>
      <c r="AO31" s="14" t="s">
        <v>40</v>
      </c>
    </row>
    <row r="32" spans="1:41" ht="14.25" customHeight="1" x14ac:dyDescent="0.25">
      <c r="A32" s="6">
        <v>25036940</v>
      </c>
      <c r="B32" s="6" t="s">
        <v>34</v>
      </c>
      <c r="C32" s="6" t="s">
        <v>180</v>
      </c>
      <c r="D32" s="6" t="s">
        <v>143</v>
      </c>
      <c r="E32" s="6" t="s">
        <v>181</v>
      </c>
      <c r="F32" s="6" t="s">
        <v>57</v>
      </c>
      <c r="G32" s="6">
        <v>2</v>
      </c>
      <c r="H32" s="6">
        <v>2</v>
      </c>
      <c r="I32" s="6">
        <f>'bookings (14)'!$H32-'bookings (14)'!$J32</f>
        <v>2</v>
      </c>
      <c r="J32" s="6">
        <f>IF('bookings (14)'!$O32&lt;&gt;"Airbnb",'bookings (14)'!$T32/MIN('bookings (14)'!$G32,8),0)</f>
        <v>0</v>
      </c>
      <c r="K32" s="6">
        <v>194.4</v>
      </c>
      <c r="L32" s="6"/>
      <c r="M32" s="6">
        <v>114307836</v>
      </c>
      <c r="N32" s="6" t="s">
        <v>182</v>
      </c>
      <c r="O32" s="6" t="s">
        <v>40</v>
      </c>
      <c r="P32" s="6">
        <v>3</v>
      </c>
      <c r="Q32" s="6">
        <v>3</v>
      </c>
      <c r="R32" s="6">
        <v>12</v>
      </c>
      <c r="S32" s="6">
        <v>4</v>
      </c>
      <c r="T32" s="6">
        <v>0</v>
      </c>
      <c r="U32" s="6">
        <v>0</v>
      </c>
      <c r="V32" s="6" t="s">
        <v>183</v>
      </c>
      <c r="W32" s="6"/>
      <c r="X32" s="6" t="str">
        <f t="shared" ref="X32:Y32" si="30">LEFT(D32,10)</f>
        <v>2025-10-15</v>
      </c>
      <c r="Y32" s="6" t="str">
        <f t="shared" si="30"/>
        <v>2025-10-17</v>
      </c>
      <c r="Z32" s="10">
        <f>DATE(LEFT('bookings (14)'!$X32,4),MID('bookings (14)'!$X32,6,2),RIGHT('bookings (14)'!$X32,2))</f>
        <v>45945</v>
      </c>
      <c r="AA32" s="10">
        <f>DATE(LEFT('bookings (14)'!$Y32,4),MID('bookings (14)'!$Y32,6,2),RIGHT('bookings (14)'!$Y32,2))</f>
        <v>45947</v>
      </c>
      <c r="AB32" s="6">
        <f>IF('bookings (14)'!$G32&gt;8,'bookings (14)'!$I32*8,'bookings (14)'!$I32*'bookings (14)'!$G32)</f>
        <v>4</v>
      </c>
      <c r="AC32" s="6">
        <f>IF('bookings (14)'!$G32&lt;8,'bookings (14)'!$J32*'bookings (14)'!$G32,'bookings (14)'!$J32*8)</f>
        <v>0</v>
      </c>
      <c r="AD32" s="6">
        <f>'bookings (14)'!$H32*'bookings (14)'!$G32</f>
        <v>4</v>
      </c>
      <c r="AE32" s="6">
        <f>IF('bookings (14)'!$G32&gt;8,'bookings (14)'!$I32,0)</f>
        <v>0</v>
      </c>
      <c r="AF32" s="6">
        <f>IF('bookings (14)'!$G32&gt;8,'bookings (14)'!$I32*('bookings (14)'!$G32-8),0)</f>
        <v>0</v>
      </c>
      <c r="AG32" s="6">
        <f>'bookings (14)'!$AB32+'bookings (14)'!$AC32+'bookings (14)'!$AF32</f>
        <v>4</v>
      </c>
      <c r="AH32" s="6" t="b">
        <f>IF('bookings (14)'!$AG32='bookings (14)'!$AD32,TRUE,FALSE)</f>
        <v>1</v>
      </c>
      <c r="AN32" s="11">
        <v>20137338</v>
      </c>
      <c r="AO32" s="12" t="s">
        <v>40</v>
      </c>
    </row>
    <row r="33" spans="1:41" ht="14.25" customHeight="1" x14ac:dyDescent="0.25">
      <c r="A33" s="6">
        <v>22987873</v>
      </c>
      <c r="B33" s="6" t="s">
        <v>34</v>
      </c>
      <c r="C33" s="6" t="s">
        <v>184</v>
      </c>
      <c r="D33" s="6" t="s">
        <v>185</v>
      </c>
      <c r="E33" s="6" t="s">
        <v>186</v>
      </c>
      <c r="F33" s="6" t="s">
        <v>67</v>
      </c>
      <c r="G33" s="6">
        <v>6</v>
      </c>
      <c r="H33" s="6">
        <v>1</v>
      </c>
      <c r="I33" s="6">
        <f>'bookings (14)'!$H33-'bookings (14)'!$J33</f>
        <v>1</v>
      </c>
      <c r="J33" s="6">
        <f>IF('bookings (14)'!$O33&lt;&gt;"Airbnb",'bookings (14)'!$T33/MIN('bookings (14)'!$G33,8),0)</f>
        <v>0</v>
      </c>
      <c r="K33" s="6">
        <v>657</v>
      </c>
      <c r="L33" s="6"/>
      <c r="M33" s="6">
        <v>104920862</v>
      </c>
      <c r="N33" s="6" t="s">
        <v>187</v>
      </c>
      <c r="O33" s="6" t="s">
        <v>47</v>
      </c>
      <c r="P33" s="6">
        <v>0</v>
      </c>
      <c r="Q33" s="6">
        <v>3</v>
      </c>
      <c r="R33" s="6">
        <v>0</v>
      </c>
      <c r="S33" s="6">
        <v>0</v>
      </c>
      <c r="T33" s="6">
        <v>6</v>
      </c>
      <c r="U33" s="6">
        <v>6</v>
      </c>
      <c r="V33" s="6" t="s">
        <v>188</v>
      </c>
      <c r="W33" s="6">
        <v>447960014880</v>
      </c>
      <c r="X33" s="6" t="str">
        <f t="shared" ref="X33:Y33" si="31">LEFT(D33,10)</f>
        <v>2025-10-16</v>
      </c>
      <c r="Y33" s="6" t="str">
        <f t="shared" si="31"/>
        <v>2025-10-22</v>
      </c>
      <c r="Z33" s="10">
        <f>DATE(LEFT('bookings (14)'!$X33,4),MID('bookings (14)'!$X33,6,2),RIGHT('bookings (14)'!$X33,2))</f>
        <v>45946</v>
      </c>
      <c r="AA33" s="10">
        <f>DATE(LEFT('bookings (14)'!$Y33,4),MID('bookings (14)'!$Y33,6,2),RIGHT('bookings (14)'!$Y33,2))</f>
        <v>45952</v>
      </c>
      <c r="AB33" s="6">
        <f>IF('bookings (14)'!$G33&gt;8,'bookings (14)'!$I33*8,'bookings (14)'!$I33*'bookings (14)'!$G33)</f>
        <v>6</v>
      </c>
      <c r="AC33" s="6">
        <f>IF('bookings (14)'!$G33&lt;8,'bookings (14)'!$J33*'bookings (14)'!$G33,'bookings (14)'!$J33*8)</f>
        <v>0</v>
      </c>
      <c r="AD33" s="6">
        <f>'bookings (14)'!$H33*'bookings (14)'!$G33</f>
        <v>6</v>
      </c>
      <c r="AE33" s="6">
        <f>IF('bookings (14)'!$G33&gt;8,'bookings (14)'!$I33,0)</f>
        <v>0</v>
      </c>
      <c r="AF33" s="6">
        <f>IF('bookings (14)'!$G33&gt;8,'bookings (14)'!$I33*('bookings (14)'!$G33-8),0)</f>
        <v>0</v>
      </c>
      <c r="AG33" s="6">
        <f>'bookings (14)'!$AB33+'bookings (14)'!$AC33+'bookings (14)'!$AF33</f>
        <v>6</v>
      </c>
      <c r="AH33" s="6" t="b">
        <f>IF('bookings (14)'!$AG33='bookings (14)'!$AD33,TRUE,FALSE)</f>
        <v>1</v>
      </c>
      <c r="AN33" s="13">
        <v>20159502</v>
      </c>
      <c r="AO33" s="14" t="s">
        <v>40</v>
      </c>
    </row>
    <row r="34" spans="1:41" ht="14.25" customHeight="1" x14ac:dyDescent="0.25">
      <c r="A34" s="6">
        <v>24928748</v>
      </c>
      <c r="B34" s="6" t="s">
        <v>34</v>
      </c>
      <c r="C34" s="6" t="s">
        <v>189</v>
      </c>
      <c r="D34" s="6" t="s">
        <v>190</v>
      </c>
      <c r="E34" s="6" t="s">
        <v>191</v>
      </c>
      <c r="F34" s="6" t="s">
        <v>85</v>
      </c>
      <c r="G34" s="6">
        <v>4</v>
      </c>
      <c r="H34" s="6">
        <v>1</v>
      </c>
      <c r="I34" s="6">
        <f>'bookings (14)'!$H34-'bookings (14)'!$J34</f>
        <v>1</v>
      </c>
      <c r="J34" s="6">
        <f>IF('bookings (14)'!$O34&lt;&gt;"Airbnb",'bookings (14)'!$T34/MIN('bookings (14)'!$G34,8),0)</f>
        <v>0</v>
      </c>
      <c r="K34" s="6">
        <v>433.38</v>
      </c>
      <c r="L34" s="6"/>
      <c r="M34" s="6">
        <v>113793111</v>
      </c>
      <c r="N34" s="6" t="s">
        <v>192</v>
      </c>
      <c r="O34" s="6" t="s">
        <v>40</v>
      </c>
      <c r="P34" s="6">
        <v>3</v>
      </c>
      <c r="Q34" s="6">
        <v>3</v>
      </c>
      <c r="R34" s="6">
        <v>12</v>
      </c>
      <c r="S34" s="6">
        <v>4</v>
      </c>
      <c r="T34" s="6">
        <v>0</v>
      </c>
      <c r="U34" s="6">
        <v>0</v>
      </c>
      <c r="V34" s="6" t="s">
        <v>193</v>
      </c>
      <c r="W34" s="6" t="s">
        <v>194</v>
      </c>
      <c r="X34" s="6" t="str">
        <f t="shared" ref="X34:Y34" si="32">LEFT(D34,10)</f>
        <v>2025-10-16</v>
      </c>
      <c r="Y34" s="6" t="str">
        <f t="shared" si="32"/>
        <v>2025-10-20</v>
      </c>
      <c r="Z34" s="10">
        <f>DATE(LEFT('bookings (14)'!$X34,4),MID('bookings (14)'!$X34,6,2),RIGHT('bookings (14)'!$X34,2))</f>
        <v>45946</v>
      </c>
      <c r="AA34" s="10">
        <f>DATE(LEFT('bookings (14)'!$Y34,4),MID('bookings (14)'!$Y34,6,2),RIGHT('bookings (14)'!$Y34,2))</f>
        <v>45950</v>
      </c>
      <c r="AB34" s="6">
        <f>IF('bookings (14)'!$G34&gt;8,'bookings (14)'!$I34*8,'bookings (14)'!$I34*'bookings (14)'!$G34)</f>
        <v>4</v>
      </c>
      <c r="AC34" s="6">
        <f>IF('bookings (14)'!$G34&lt;8,'bookings (14)'!$J34*'bookings (14)'!$G34,'bookings (14)'!$J34*8)</f>
        <v>0</v>
      </c>
      <c r="AD34" s="6">
        <f>'bookings (14)'!$H34*'bookings (14)'!$G34</f>
        <v>4</v>
      </c>
      <c r="AE34" s="6">
        <f>IF('bookings (14)'!$G34&gt;8,'bookings (14)'!$I34,0)</f>
        <v>0</v>
      </c>
      <c r="AF34" s="6">
        <f>IF('bookings (14)'!$G34&gt;8,'bookings (14)'!$I34*('bookings (14)'!$G34-8),0)</f>
        <v>0</v>
      </c>
      <c r="AG34" s="6">
        <f>'bookings (14)'!$AB34+'bookings (14)'!$AC34+'bookings (14)'!$AF34</f>
        <v>4</v>
      </c>
      <c r="AH34" s="6" t="b">
        <f>IF('bookings (14)'!$AG34='bookings (14)'!$AD34,TRUE,FALSE)</f>
        <v>1</v>
      </c>
      <c r="AN34" s="11">
        <v>20161950</v>
      </c>
      <c r="AO34" s="12" t="s">
        <v>40</v>
      </c>
    </row>
    <row r="35" spans="1:41" ht="14.25" customHeight="1" x14ac:dyDescent="0.25">
      <c r="A35" s="6">
        <v>24494275</v>
      </c>
      <c r="B35" s="6" t="s">
        <v>34</v>
      </c>
      <c r="C35" s="6" t="s">
        <v>195</v>
      </c>
      <c r="D35" s="6" t="s">
        <v>196</v>
      </c>
      <c r="E35" s="6" t="s">
        <v>171</v>
      </c>
      <c r="F35" s="6" t="s">
        <v>197</v>
      </c>
      <c r="G35" s="6">
        <v>4</v>
      </c>
      <c r="H35" s="6">
        <v>4</v>
      </c>
      <c r="I35" s="6">
        <f>'bookings (14)'!$H35-'bookings (14)'!$J35</f>
        <v>4</v>
      </c>
      <c r="J35" s="6">
        <f>IF('bookings (14)'!$O35&lt;&gt;"Airbnb",'bookings (14)'!$T35/MIN('bookings (14)'!$G35,8),0)</f>
        <v>0</v>
      </c>
      <c r="K35" s="6">
        <v>591.29999999999995</v>
      </c>
      <c r="L35" s="6"/>
      <c r="M35" s="6">
        <v>110874786</v>
      </c>
      <c r="N35" s="6" t="s">
        <v>198</v>
      </c>
      <c r="O35" s="6" t="s">
        <v>40</v>
      </c>
      <c r="P35" s="6">
        <v>0</v>
      </c>
      <c r="Q35" s="6">
        <v>3</v>
      </c>
      <c r="R35" s="6">
        <v>48</v>
      </c>
      <c r="S35" s="6">
        <v>16</v>
      </c>
      <c r="T35" s="6">
        <v>0</v>
      </c>
      <c r="U35" s="6">
        <v>0</v>
      </c>
      <c r="V35" s="6" t="s">
        <v>199</v>
      </c>
      <c r="W35" s="6" t="s">
        <v>200</v>
      </c>
      <c r="X35" s="6" t="str">
        <f t="shared" ref="X35:Y35" si="33">LEFT(D35,10)</f>
        <v>2025-10-17</v>
      </c>
      <c r="Y35" s="6" t="str">
        <f t="shared" si="33"/>
        <v>2025-10-21</v>
      </c>
      <c r="Z35" s="10">
        <f>DATE(LEFT('bookings (14)'!$X35,4),MID('bookings (14)'!$X35,6,2),RIGHT('bookings (14)'!$X35,2))</f>
        <v>45947</v>
      </c>
      <c r="AA35" s="10">
        <f>DATE(LEFT('bookings (14)'!$Y35,4),MID('bookings (14)'!$Y35,6,2),RIGHT('bookings (14)'!$Y35,2))</f>
        <v>45951</v>
      </c>
      <c r="AB35" s="6">
        <f>IF('bookings (14)'!$G35&gt;8,'bookings (14)'!$I35*8,'bookings (14)'!$I35*'bookings (14)'!$G35)</f>
        <v>16</v>
      </c>
      <c r="AC35" s="6">
        <f>IF('bookings (14)'!$G35&lt;8,'bookings (14)'!$J35*'bookings (14)'!$G35,'bookings (14)'!$J35*8)</f>
        <v>0</v>
      </c>
      <c r="AD35" s="6">
        <f>'bookings (14)'!$H35*'bookings (14)'!$G35</f>
        <v>16</v>
      </c>
      <c r="AE35" s="6">
        <f>IF('bookings (14)'!$G35&gt;8,'bookings (14)'!$I35,0)</f>
        <v>0</v>
      </c>
      <c r="AF35" s="6">
        <f>IF('bookings (14)'!$G35&gt;8,'bookings (14)'!$I35*('bookings (14)'!$G35-8),0)</f>
        <v>0</v>
      </c>
      <c r="AG35" s="6">
        <f>'bookings (14)'!$AB35+'bookings (14)'!$AC35+'bookings (14)'!$AF35</f>
        <v>16</v>
      </c>
      <c r="AH35" s="6" t="b">
        <f>IF('bookings (14)'!$AG35='bookings (14)'!$AD35,TRUE,FALSE)</f>
        <v>1</v>
      </c>
      <c r="AN35" s="13">
        <v>20176906</v>
      </c>
      <c r="AO35" s="14" t="s">
        <v>47</v>
      </c>
    </row>
    <row r="36" spans="1:41" ht="14.25" customHeight="1" x14ac:dyDescent="0.25">
      <c r="A36" s="6">
        <v>24653897</v>
      </c>
      <c r="B36" s="6" t="s">
        <v>34</v>
      </c>
      <c r="C36" s="6" t="s">
        <v>201</v>
      </c>
      <c r="D36" s="6" t="s">
        <v>181</v>
      </c>
      <c r="E36" s="6" t="s">
        <v>202</v>
      </c>
      <c r="F36" s="6" t="s">
        <v>57</v>
      </c>
      <c r="G36" s="6">
        <v>2</v>
      </c>
      <c r="H36" s="6">
        <v>2</v>
      </c>
      <c r="I36" s="6">
        <f>'bookings (14)'!$H36-'bookings (14)'!$J36</f>
        <v>2</v>
      </c>
      <c r="J36" s="6">
        <f>IF('bookings (14)'!$O36&lt;&gt;"Airbnb",'bookings (14)'!$T36/MIN('bookings (14)'!$G36,8),0)</f>
        <v>0</v>
      </c>
      <c r="K36" s="6">
        <v>192.96</v>
      </c>
      <c r="L36" s="6"/>
      <c r="M36" s="6">
        <v>112008141</v>
      </c>
      <c r="N36" s="6" t="s">
        <v>203</v>
      </c>
      <c r="O36" s="6" t="s">
        <v>40</v>
      </c>
      <c r="P36" s="6">
        <v>3</v>
      </c>
      <c r="Q36" s="6">
        <v>3</v>
      </c>
      <c r="R36" s="6">
        <v>12</v>
      </c>
      <c r="S36" s="6">
        <v>4</v>
      </c>
      <c r="T36" s="6">
        <v>0</v>
      </c>
      <c r="U36" s="6">
        <v>0</v>
      </c>
      <c r="V36" s="6" t="s">
        <v>204</v>
      </c>
      <c r="W36" s="6" t="s">
        <v>205</v>
      </c>
      <c r="X36" s="6" t="str">
        <f t="shared" ref="X36:Y36" si="34">LEFT(D36,10)</f>
        <v>2025-10-17</v>
      </c>
      <c r="Y36" s="6" t="str">
        <f t="shared" si="34"/>
        <v>2025-10-19</v>
      </c>
      <c r="Z36" s="10">
        <f>DATE(LEFT('bookings (14)'!$X36,4),MID('bookings (14)'!$X36,6,2),RIGHT('bookings (14)'!$X36,2))</f>
        <v>45947</v>
      </c>
      <c r="AA36" s="10">
        <f>DATE(LEFT('bookings (14)'!$Y36,4),MID('bookings (14)'!$Y36,6,2),RIGHT('bookings (14)'!$Y36,2))</f>
        <v>45949</v>
      </c>
      <c r="AB36" s="6">
        <f>IF('bookings (14)'!$G36&gt;8,'bookings (14)'!$I36*8,'bookings (14)'!$I36*'bookings (14)'!$G36)</f>
        <v>4</v>
      </c>
      <c r="AC36" s="6">
        <f>IF('bookings (14)'!$G36&lt;8,'bookings (14)'!$J36*'bookings (14)'!$G36,'bookings (14)'!$J36*8)</f>
        <v>0</v>
      </c>
      <c r="AD36" s="6">
        <f>'bookings (14)'!$H36*'bookings (14)'!$G36</f>
        <v>4</v>
      </c>
      <c r="AE36" s="6">
        <f>IF('bookings (14)'!$G36&gt;8,'bookings (14)'!$I36,0)</f>
        <v>0</v>
      </c>
      <c r="AF36" s="6">
        <f>IF('bookings (14)'!$G36&gt;8,'bookings (14)'!$I36*('bookings (14)'!$G36-8),0)</f>
        <v>0</v>
      </c>
      <c r="AG36" s="6">
        <f>'bookings (14)'!$AB36+'bookings (14)'!$AC36+'bookings (14)'!$AF36</f>
        <v>4</v>
      </c>
      <c r="AH36" s="6" t="b">
        <f>IF('bookings (14)'!$AG36='bookings (14)'!$AD36,TRUE,FALSE)</f>
        <v>1</v>
      </c>
      <c r="AN36" s="11">
        <v>20182362</v>
      </c>
      <c r="AO36" s="12" t="s">
        <v>47</v>
      </c>
    </row>
    <row r="37" spans="1:41" ht="14.25" customHeight="1" x14ac:dyDescent="0.25">
      <c r="A37" s="6">
        <v>25009103</v>
      </c>
      <c r="B37" s="6" t="s">
        <v>34</v>
      </c>
      <c r="C37" s="6" t="s">
        <v>206</v>
      </c>
      <c r="D37" s="6" t="s">
        <v>147</v>
      </c>
      <c r="E37" s="6" t="s">
        <v>191</v>
      </c>
      <c r="F37" s="6" t="s">
        <v>52</v>
      </c>
      <c r="G37" s="6">
        <v>2</v>
      </c>
      <c r="H37" s="6">
        <v>2</v>
      </c>
      <c r="I37" s="6">
        <f>'bookings (14)'!$H37-'bookings (14)'!$J37</f>
        <v>2</v>
      </c>
      <c r="J37" s="6">
        <f>IF('bookings (14)'!$O37&lt;&gt;"Airbnb",'bookings (14)'!$T37/MIN('bookings (14)'!$G37,8),0)</f>
        <v>0</v>
      </c>
      <c r="K37" s="6">
        <v>196.98</v>
      </c>
      <c r="L37" s="6"/>
      <c r="M37" s="6">
        <v>114299456</v>
      </c>
      <c r="N37" s="6" t="s">
        <v>207</v>
      </c>
      <c r="O37" s="6" t="s">
        <v>47</v>
      </c>
      <c r="P37" s="6">
        <v>0</v>
      </c>
      <c r="Q37" s="6">
        <v>3</v>
      </c>
      <c r="R37" s="6">
        <v>0</v>
      </c>
      <c r="S37" s="6">
        <v>0</v>
      </c>
      <c r="T37" s="6">
        <v>4</v>
      </c>
      <c r="U37" s="6">
        <v>4</v>
      </c>
      <c r="V37" s="6" t="s">
        <v>208</v>
      </c>
      <c r="W37" s="6">
        <v>905334198880</v>
      </c>
      <c r="X37" s="6" t="str">
        <f t="shared" ref="X37:Y37" si="35">LEFT(D37,10)</f>
        <v>2025-10-18</v>
      </c>
      <c r="Y37" s="6" t="str">
        <f t="shared" si="35"/>
        <v>2025-10-20</v>
      </c>
      <c r="Z37" s="10">
        <f>DATE(LEFT('bookings (14)'!$X37,4),MID('bookings (14)'!$X37,6,2),RIGHT('bookings (14)'!$X37,2))</f>
        <v>45948</v>
      </c>
      <c r="AA37" s="10">
        <f>DATE(LEFT('bookings (14)'!$Y37,4),MID('bookings (14)'!$Y37,6,2),RIGHT('bookings (14)'!$Y37,2))</f>
        <v>45950</v>
      </c>
      <c r="AB37" s="6">
        <f>IF('bookings (14)'!$G37&gt;8,'bookings (14)'!$I37*8,'bookings (14)'!$I37*'bookings (14)'!$G37)</f>
        <v>4</v>
      </c>
      <c r="AC37" s="6">
        <f>IF('bookings (14)'!$G37&lt;8,'bookings (14)'!$J37*'bookings (14)'!$G37,'bookings (14)'!$J37*8)</f>
        <v>0</v>
      </c>
      <c r="AD37" s="6">
        <f>'bookings (14)'!$H37*'bookings (14)'!$G37</f>
        <v>4</v>
      </c>
      <c r="AE37" s="6">
        <f>IF('bookings (14)'!$G37&gt;8,'bookings (14)'!$I37,0)</f>
        <v>0</v>
      </c>
      <c r="AF37" s="6">
        <f>IF('bookings (14)'!$G37&gt;8,'bookings (14)'!$I37*('bookings (14)'!$G37-8),0)</f>
        <v>0</v>
      </c>
      <c r="AG37" s="6">
        <f>'bookings (14)'!$AB37+'bookings (14)'!$AC37+'bookings (14)'!$AF37</f>
        <v>4</v>
      </c>
      <c r="AH37" s="6" t="b">
        <f>IF('bookings (14)'!$AG37='bookings (14)'!$AD37,TRUE,FALSE)</f>
        <v>1</v>
      </c>
      <c r="AN37" s="13">
        <v>20185462</v>
      </c>
      <c r="AO37" s="14" t="s">
        <v>40</v>
      </c>
    </row>
    <row r="38" spans="1:41" ht="14.25" customHeight="1" x14ac:dyDescent="0.25">
      <c r="A38" s="6">
        <v>25030334</v>
      </c>
      <c r="B38" s="6" t="s">
        <v>34</v>
      </c>
      <c r="C38" s="6" t="s">
        <v>209</v>
      </c>
      <c r="D38" s="6" t="s">
        <v>210</v>
      </c>
      <c r="E38" s="6" t="s">
        <v>171</v>
      </c>
      <c r="F38" s="6" t="s">
        <v>38</v>
      </c>
      <c r="G38" s="6">
        <v>3</v>
      </c>
      <c r="H38" s="6">
        <v>2</v>
      </c>
      <c r="I38" s="6">
        <f>'bookings (14)'!$H38-'bookings (14)'!$J38</f>
        <v>2</v>
      </c>
      <c r="J38" s="6">
        <f>IF('bookings (14)'!$O38&lt;&gt;"Airbnb",'bookings (14)'!$T38/MIN('bookings (14)'!$G38,8),0)</f>
        <v>0</v>
      </c>
      <c r="K38" s="6">
        <v>248.08</v>
      </c>
      <c r="L38" s="6"/>
      <c r="M38" s="6">
        <v>114455451</v>
      </c>
      <c r="N38" s="6" t="s">
        <v>211</v>
      </c>
      <c r="O38" s="6" t="s">
        <v>40</v>
      </c>
      <c r="P38" s="6">
        <v>3</v>
      </c>
      <c r="Q38" s="6">
        <v>3</v>
      </c>
      <c r="R38" s="6">
        <v>18</v>
      </c>
      <c r="S38" s="6">
        <v>6</v>
      </c>
      <c r="T38" s="6">
        <v>0</v>
      </c>
      <c r="U38" s="6">
        <v>0</v>
      </c>
      <c r="V38" s="6" t="s">
        <v>212</v>
      </c>
      <c r="W38" s="6" t="s">
        <v>213</v>
      </c>
      <c r="X38" s="6" t="str">
        <f t="shared" ref="X38:Y38" si="36">LEFT(D38,10)</f>
        <v>2025-10-18</v>
      </c>
      <c r="Y38" s="6" t="str">
        <f t="shared" si="36"/>
        <v>2025-10-21</v>
      </c>
      <c r="Z38" s="10">
        <f>DATE(LEFT('bookings (14)'!$X38,4),MID('bookings (14)'!$X38,6,2),RIGHT('bookings (14)'!$X38,2))</f>
        <v>45948</v>
      </c>
      <c r="AA38" s="10">
        <f>DATE(LEFT('bookings (14)'!$Y38,4),MID('bookings (14)'!$Y38,6,2),RIGHT('bookings (14)'!$Y38,2))</f>
        <v>45951</v>
      </c>
      <c r="AB38" s="6">
        <f>IF('bookings (14)'!$G38&gt;8,'bookings (14)'!$I38*8,'bookings (14)'!$I38*'bookings (14)'!$G38)</f>
        <v>6</v>
      </c>
      <c r="AC38" s="6">
        <f>IF('bookings (14)'!$G38&lt;8,'bookings (14)'!$J38*'bookings (14)'!$G38,'bookings (14)'!$J38*8)</f>
        <v>0</v>
      </c>
      <c r="AD38" s="6">
        <f>'bookings (14)'!$H38*'bookings (14)'!$G38</f>
        <v>6</v>
      </c>
      <c r="AE38" s="6">
        <f>IF('bookings (14)'!$G38&gt;8,'bookings (14)'!$I38,0)</f>
        <v>0</v>
      </c>
      <c r="AF38" s="6">
        <f>IF('bookings (14)'!$G38&gt;8,'bookings (14)'!$I38*('bookings (14)'!$G38-8),0)</f>
        <v>0</v>
      </c>
      <c r="AG38" s="6">
        <f>'bookings (14)'!$AB38+'bookings (14)'!$AC38+'bookings (14)'!$AF38</f>
        <v>6</v>
      </c>
      <c r="AH38" s="6" t="b">
        <f>IF('bookings (14)'!$AG38='bookings (14)'!$AD38,TRUE,FALSE)</f>
        <v>1</v>
      </c>
      <c r="AN38" s="11">
        <v>20209996</v>
      </c>
      <c r="AO38" s="12" t="s">
        <v>40</v>
      </c>
    </row>
    <row r="39" spans="1:41" ht="14.25" customHeight="1" x14ac:dyDescent="0.25">
      <c r="A39" s="6">
        <v>25039475</v>
      </c>
      <c r="B39" s="6" t="s">
        <v>34</v>
      </c>
      <c r="C39" s="6" t="s">
        <v>214</v>
      </c>
      <c r="D39" s="6" t="s">
        <v>147</v>
      </c>
      <c r="E39" s="6" t="s">
        <v>215</v>
      </c>
      <c r="F39" s="6" t="s">
        <v>79</v>
      </c>
      <c r="G39" s="6">
        <v>4</v>
      </c>
      <c r="H39" s="6">
        <v>2</v>
      </c>
      <c r="I39" s="6">
        <f>'bookings (14)'!$H39-'bookings (14)'!$J39</f>
        <v>2</v>
      </c>
      <c r="J39" s="6">
        <f>IF('bookings (14)'!$O39&lt;&gt;"Airbnb",'bookings (14)'!$T39/MIN('bookings (14)'!$G39,8),0)</f>
        <v>0</v>
      </c>
      <c r="K39" s="6">
        <v>439.05</v>
      </c>
      <c r="L39" s="6"/>
      <c r="M39" s="6">
        <v>111775406</v>
      </c>
      <c r="N39" s="6" t="s">
        <v>216</v>
      </c>
      <c r="O39" s="6" t="s">
        <v>40</v>
      </c>
      <c r="P39" s="6">
        <v>3</v>
      </c>
      <c r="Q39" s="6">
        <v>3</v>
      </c>
      <c r="R39" s="6">
        <v>24</v>
      </c>
      <c r="S39" s="6">
        <v>8</v>
      </c>
      <c r="T39" s="6">
        <v>0</v>
      </c>
      <c r="U39" s="6">
        <v>0</v>
      </c>
      <c r="V39" s="6"/>
      <c r="W39" s="6"/>
      <c r="X39" s="6" t="str">
        <f t="shared" ref="X39:Y39" si="37">LEFT(D39,10)</f>
        <v>2025-10-18</v>
      </c>
      <c r="Y39" s="6" t="str">
        <f t="shared" si="37"/>
        <v>2025-10-22</v>
      </c>
      <c r="Z39" s="10">
        <f>DATE(LEFT('bookings (14)'!$X39,4),MID('bookings (14)'!$X39,6,2),RIGHT('bookings (14)'!$X39,2))</f>
        <v>45948</v>
      </c>
      <c r="AA39" s="10">
        <f>DATE(LEFT('bookings (14)'!$Y39,4),MID('bookings (14)'!$Y39,6,2),RIGHT('bookings (14)'!$Y39,2))</f>
        <v>45952</v>
      </c>
      <c r="AB39" s="6">
        <f>IF('bookings (14)'!$G39&gt;8,'bookings (14)'!$I39*8,'bookings (14)'!$I39*'bookings (14)'!$G39)</f>
        <v>8</v>
      </c>
      <c r="AC39" s="6">
        <f>IF('bookings (14)'!$G39&lt;8,'bookings (14)'!$J39*'bookings (14)'!$G39,'bookings (14)'!$J39*8)</f>
        <v>0</v>
      </c>
      <c r="AD39" s="6">
        <f>'bookings (14)'!$H39*'bookings (14)'!$G39</f>
        <v>8</v>
      </c>
      <c r="AE39" s="6">
        <f>IF('bookings (14)'!$G39&gt;8,'bookings (14)'!$I39,0)</f>
        <v>0</v>
      </c>
      <c r="AF39" s="6">
        <f>IF('bookings (14)'!$G39&gt;8,'bookings (14)'!$I39*('bookings (14)'!$G39-8),0)</f>
        <v>0</v>
      </c>
      <c r="AG39" s="6">
        <f>'bookings (14)'!$AB39+'bookings (14)'!$AC39+'bookings (14)'!$AF39</f>
        <v>8</v>
      </c>
      <c r="AH39" s="6" t="b">
        <f>IF('bookings (14)'!$AG39='bookings (14)'!$AD39,TRUE,FALSE)</f>
        <v>1</v>
      </c>
      <c r="AN39" s="13">
        <v>20227823</v>
      </c>
      <c r="AO39" s="14" t="s">
        <v>40</v>
      </c>
    </row>
    <row r="40" spans="1:41" ht="14.25" customHeight="1" x14ac:dyDescent="0.25">
      <c r="A40" s="6">
        <v>25096914</v>
      </c>
      <c r="B40" s="6" t="s">
        <v>34</v>
      </c>
      <c r="C40" s="6" t="s">
        <v>217</v>
      </c>
      <c r="D40" s="6" t="s">
        <v>147</v>
      </c>
      <c r="E40" s="6" t="s">
        <v>218</v>
      </c>
      <c r="F40" s="6" t="s">
        <v>73</v>
      </c>
      <c r="G40" s="6">
        <v>3</v>
      </c>
      <c r="H40" s="6">
        <v>2</v>
      </c>
      <c r="I40" s="6">
        <f>'bookings (14)'!$H40-'bookings (14)'!$J40</f>
        <v>2</v>
      </c>
      <c r="J40" s="6">
        <f>IF('bookings (14)'!$O40&lt;&gt;"Airbnb",'bookings (14)'!$T40/MIN('bookings (14)'!$G40,8),0)</f>
        <v>0</v>
      </c>
      <c r="K40" s="6">
        <v>275.29000000000002</v>
      </c>
      <c r="L40" s="6"/>
      <c r="M40" s="6">
        <v>114666161</v>
      </c>
      <c r="N40" s="6" t="s">
        <v>219</v>
      </c>
      <c r="O40" s="6" t="s">
        <v>40</v>
      </c>
      <c r="P40" s="6">
        <v>3</v>
      </c>
      <c r="Q40" s="6">
        <v>3</v>
      </c>
      <c r="R40" s="6">
        <v>18</v>
      </c>
      <c r="S40" s="6">
        <v>6</v>
      </c>
      <c r="T40" s="6">
        <v>0</v>
      </c>
      <c r="U40" s="6">
        <v>0</v>
      </c>
      <c r="V40" s="6"/>
      <c r="W40" s="6"/>
      <c r="X40" s="6" t="str">
        <f t="shared" ref="X40:Y40" si="38">LEFT(D40,10)</f>
        <v>2025-10-18</v>
      </c>
      <c r="Y40" s="6" t="str">
        <f t="shared" si="38"/>
        <v>2025-10-21</v>
      </c>
      <c r="Z40" s="10">
        <f>DATE(LEFT('bookings (14)'!$X40,4),MID('bookings (14)'!$X40,6,2),RIGHT('bookings (14)'!$X40,2))</f>
        <v>45948</v>
      </c>
      <c r="AA40" s="10">
        <f>DATE(LEFT('bookings (14)'!$Y40,4),MID('bookings (14)'!$Y40,6,2),RIGHT('bookings (14)'!$Y40,2))</f>
        <v>45951</v>
      </c>
      <c r="AB40" s="6">
        <f>IF('bookings (14)'!$G40&gt;8,'bookings (14)'!$I40*8,'bookings (14)'!$I40*'bookings (14)'!$G40)</f>
        <v>6</v>
      </c>
      <c r="AC40" s="6">
        <f>IF('bookings (14)'!$G40&lt;8,'bookings (14)'!$J40*'bookings (14)'!$G40,'bookings (14)'!$J40*8)</f>
        <v>0</v>
      </c>
      <c r="AD40" s="6">
        <f>'bookings (14)'!$H40*'bookings (14)'!$G40</f>
        <v>6</v>
      </c>
      <c r="AE40" s="6">
        <f>IF('bookings (14)'!$G40&gt;8,'bookings (14)'!$I40,0)</f>
        <v>0</v>
      </c>
      <c r="AF40" s="6">
        <f>IF('bookings (14)'!$G40&gt;8,'bookings (14)'!$I40*('bookings (14)'!$G40-8),0)</f>
        <v>0</v>
      </c>
      <c r="AG40" s="6">
        <f>'bookings (14)'!$AB40+'bookings (14)'!$AC40+'bookings (14)'!$AF40</f>
        <v>6</v>
      </c>
      <c r="AH40" s="6" t="b">
        <f>IF('bookings (14)'!$AG40='bookings (14)'!$AD40,TRUE,FALSE)</f>
        <v>1</v>
      </c>
      <c r="AN40" s="11">
        <v>20227852</v>
      </c>
      <c r="AO40" s="12" t="s">
        <v>47</v>
      </c>
    </row>
    <row r="41" spans="1:41" ht="14.25" customHeight="1" x14ac:dyDescent="0.25">
      <c r="A41" s="6">
        <v>24852197</v>
      </c>
      <c r="B41" s="6"/>
      <c r="C41" s="6" t="s">
        <v>220</v>
      </c>
      <c r="D41" s="6" t="s">
        <v>191</v>
      </c>
      <c r="E41" s="6" t="s">
        <v>221</v>
      </c>
      <c r="F41" s="6" t="s">
        <v>57</v>
      </c>
      <c r="G41" s="6">
        <v>4</v>
      </c>
      <c r="H41" s="6">
        <v>1</v>
      </c>
      <c r="I41" s="6">
        <f>'bookings (14)'!$H41-'bookings (14)'!$J41</f>
        <v>1</v>
      </c>
      <c r="J41" s="6">
        <f>IF('bookings (14)'!$O41&lt;&gt;"Airbnb",'bookings (14)'!$T41/MIN('bookings (14)'!$G41,8),0)</f>
        <v>0</v>
      </c>
      <c r="K41" s="6">
        <v>388</v>
      </c>
      <c r="L41" s="6"/>
      <c r="M41" s="6">
        <v>113261561</v>
      </c>
      <c r="N41" s="6" t="s">
        <v>222</v>
      </c>
      <c r="O41" s="6" t="s">
        <v>223</v>
      </c>
      <c r="P41" s="6"/>
      <c r="Q41" s="6">
        <v>3</v>
      </c>
      <c r="R41" s="6"/>
      <c r="S41" s="6"/>
      <c r="T41" s="6"/>
      <c r="U41" s="6"/>
      <c r="V41" s="6"/>
      <c r="W41" s="6"/>
      <c r="X41" s="6" t="str">
        <f t="shared" ref="X41:Y41" si="39">LEFT(D41,10)</f>
        <v>2025-10-20</v>
      </c>
      <c r="Y41" s="6" t="str">
        <f t="shared" si="39"/>
        <v>2025-10-24</v>
      </c>
      <c r="Z41" s="10">
        <f>DATE(LEFT('bookings (14)'!$X41,4),MID('bookings (14)'!$X41,6,2),RIGHT('bookings (14)'!$X41,2))</f>
        <v>45950</v>
      </c>
      <c r="AA41" s="10">
        <f>DATE(LEFT('bookings (14)'!$Y41,4),MID('bookings (14)'!$Y41,6,2),RIGHT('bookings (14)'!$Y41,2))</f>
        <v>45954</v>
      </c>
      <c r="AB41" s="6">
        <f>IF('bookings (14)'!$G41&gt;8,'bookings (14)'!$I41*8,'bookings (14)'!$I41*'bookings (14)'!$G41)</f>
        <v>4</v>
      </c>
      <c r="AC41" s="6">
        <f>IF('bookings (14)'!$G41&lt;8,'bookings (14)'!$J41*'bookings (14)'!$G41,'bookings (14)'!$J41*8)</f>
        <v>0</v>
      </c>
      <c r="AD41" s="6">
        <f>'bookings (14)'!$H41*'bookings (14)'!$G41</f>
        <v>4</v>
      </c>
      <c r="AE41" s="6">
        <f>IF('bookings (14)'!$G41&gt;8,'bookings (14)'!$I41,0)</f>
        <v>0</v>
      </c>
      <c r="AF41" s="6">
        <f>IF('bookings (14)'!$G41&gt;8,'bookings (14)'!$I41*('bookings (14)'!$G41-8),0)</f>
        <v>0</v>
      </c>
      <c r="AG41" s="6">
        <f>'bookings (14)'!$AB41+'bookings (14)'!$AC41+'bookings (14)'!$AF41</f>
        <v>4</v>
      </c>
      <c r="AH41" s="6" t="b">
        <f>IF('bookings (14)'!$AG41='bookings (14)'!$AD41,TRUE,FALSE)</f>
        <v>1</v>
      </c>
      <c r="AN41" s="13">
        <v>20238020</v>
      </c>
      <c r="AO41" s="14" t="s">
        <v>47</v>
      </c>
    </row>
    <row r="42" spans="1:41" ht="14.25" customHeight="1" x14ac:dyDescent="0.25">
      <c r="A42" s="6">
        <v>25011228</v>
      </c>
      <c r="B42" s="6" t="s">
        <v>34</v>
      </c>
      <c r="C42" s="6" t="s">
        <v>224</v>
      </c>
      <c r="D42" s="6" t="s">
        <v>191</v>
      </c>
      <c r="E42" s="6" t="s">
        <v>215</v>
      </c>
      <c r="F42" s="6" t="s">
        <v>85</v>
      </c>
      <c r="G42" s="6">
        <v>2</v>
      </c>
      <c r="H42" s="6">
        <v>4</v>
      </c>
      <c r="I42" s="6">
        <f>'bookings (14)'!$H42-'bookings (14)'!$J42</f>
        <v>4</v>
      </c>
      <c r="J42" s="6">
        <f>IF('bookings (14)'!$O42&lt;&gt;"Airbnb",'bookings (14)'!$T42/MIN('bookings (14)'!$G42,8),0)</f>
        <v>0</v>
      </c>
      <c r="K42" s="6">
        <v>274.44</v>
      </c>
      <c r="L42" s="6"/>
      <c r="M42" s="6">
        <v>114322006</v>
      </c>
      <c r="N42" s="6" t="s">
        <v>225</v>
      </c>
      <c r="O42" s="6" t="s">
        <v>40</v>
      </c>
      <c r="P42" s="6">
        <v>3</v>
      </c>
      <c r="Q42" s="6">
        <v>3</v>
      </c>
      <c r="R42" s="6">
        <v>24</v>
      </c>
      <c r="S42" s="6">
        <v>8</v>
      </c>
      <c r="T42" s="6">
        <v>0</v>
      </c>
      <c r="U42" s="6">
        <v>0</v>
      </c>
      <c r="V42" s="6" t="s">
        <v>226</v>
      </c>
      <c r="W42" s="6" t="s">
        <v>227</v>
      </c>
      <c r="X42" s="6" t="str">
        <f t="shared" ref="X42:Y42" si="40">LEFT(D42,10)</f>
        <v>2025-10-20</v>
      </c>
      <c r="Y42" s="6" t="str">
        <f t="shared" si="40"/>
        <v>2025-10-22</v>
      </c>
      <c r="Z42" s="10">
        <f>DATE(LEFT('bookings (14)'!$X42,4),MID('bookings (14)'!$X42,6,2),RIGHT('bookings (14)'!$X42,2))</f>
        <v>45950</v>
      </c>
      <c r="AA42" s="10">
        <f>DATE(LEFT('bookings (14)'!$Y42,4),MID('bookings (14)'!$Y42,6,2),RIGHT('bookings (14)'!$Y42,2))</f>
        <v>45952</v>
      </c>
      <c r="AB42" s="6">
        <f>IF('bookings (14)'!$G42&gt;8,'bookings (14)'!$I42*8,'bookings (14)'!$I42*'bookings (14)'!$G42)</f>
        <v>8</v>
      </c>
      <c r="AC42" s="6">
        <f>IF('bookings (14)'!$G42&lt;8,'bookings (14)'!$J42*'bookings (14)'!$G42,'bookings (14)'!$J42*8)</f>
        <v>0</v>
      </c>
      <c r="AD42" s="6">
        <f>'bookings (14)'!$H42*'bookings (14)'!$G42</f>
        <v>8</v>
      </c>
      <c r="AE42" s="6">
        <f>IF('bookings (14)'!$G42&gt;8,'bookings (14)'!$I42,0)</f>
        <v>0</v>
      </c>
      <c r="AF42" s="6">
        <f>IF('bookings (14)'!$G42&gt;8,'bookings (14)'!$I42*('bookings (14)'!$G42-8),0)</f>
        <v>0</v>
      </c>
      <c r="AG42" s="6">
        <f>'bookings (14)'!$AB42+'bookings (14)'!$AC42+'bookings (14)'!$AF42</f>
        <v>8</v>
      </c>
      <c r="AH42" s="6" t="b">
        <f>IF('bookings (14)'!$AG42='bookings (14)'!$AD42,TRUE,FALSE)</f>
        <v>1</v>
      </c>
      <c r="AN42" s="11">
        <v>20240603</v>
      </c>
      <c r="AO42" s="12" t="s">
        <v>40</v>
      </c>
    </row>
    <row r="43" spans="1:41" ht="14.25" customHeight="1" x14ac:dyDescent="0.25">
      <c r="A43" s="6">
        <v>25096950</v>
      </c>
      <c r="B43" s="6" t="s">
        <v>34</v>
      </c>
      <c r="C43" s="6" t="s">
        <v>228</v>
      </c>
      <c r="D43" s="6" t="s">
        <v>218</v>
      </c>
      <c r="E43" s="6" t="s">
        <v>229</v>
      </c>
      <c r="F43" s="6" t="s">
        <v>73</v>
      </c>
      <c r="G43" s="6">
        <v>4</v>
      </c>
      <c r="H43" s="6">
        <v>2</v>
      </c>
      <c r="I43" s="6">
        <f>'bookings (14)'!$H43-'bookings (14)'!$J43</f>
        <v>2</v>
      </c>
      <c r="J43" s="6">
        <f>IF('bookings (14)'!$O43&lt;&gt;"Airbnb",'bookings (14)'!$T43/MIN('bookings (14)'!$G43,8),0)</f>
        <v>0</v>
      </c>
      <c r="K43" s="6">
        <v>390.31</v>
      </c>
      <c r="L43" s="6"/>
      <c r="M43" s="6">
        <v>114783116</v>
      </c>
      <c r="N43" s="6" t="s">
        <v>230</v>
      </c>
      <c r="O43" s="6"/>
      <c r="P43" s="6">
        <v>3</v>
      </c>
      <c r="Q43" s="6">
        <v>3</v>
      </c>
      <c r="R43" s="6">
        <v>24</v>
      </c>
      <c r="S43" s="6">
        <v>8</v>
      </c>
      <c r="T43" s="6">
        <v>0</v>
      </c>
      <c r="U43" s="6">
        <v>0</v>
      </c>
      <c r="V43" s="6"/>
      <c r="W43" s="6"/>
      <c r="X43" s="6" t="str">
        <f t="shared" ref="X43:Y43" si="41">LEFT(D43,10)</f>
        <v>2025-10-21</v>
      </c>
      <c r="Y43" s="6" t="str">
        <f t="shared" si="41"/>
        <v>2025-10-25</v>
      </c>
      <c r="Z43" s="10">
        <f>DATE(LEFT('bookings (14)'!$X43,4),MID('bookings (14)'!$X43,6,2),RIGHT('bookings (14)'!$X43,2))</f>
        <v>45951</v>
      </c>
      <c r="AA43" s="10">
        <f>DATE(LEFT('bookings (14)'!$Y43,4),MID('bookings (14)'!$Y43,6,2),RIGHT('bookings (14)'!$Y43,2))</f>
        <v>45955</v>
      </c>
      <c r="AB43" s="6">
        <f>IF('bookings (14)'!$G43&gt;8,'bookings (14)'!$I43*8,'bookings (14)'!$I43*'bookings (14)'!$G43)</f>
        <v>8</v>
      </c>
      <c r="AC43" s="6">
        <f>IF('bookings (14)'!$G43&lt;8,'bookings (14)'!$J43*'bookings (14)'!$G43,'bookings (14)'!$J43*8)</f>
        <v>0</v>
      </c>
      <c r="AD43" s="6">
        <f>'bookings (14)'!$H43*'bookings (14)'!$G43</f>
        <v>8</v>
      </c>
      <c r="AE43" s="6">
        <f>IF('bookings (14)'!$G43&gt;8,'bookings (14)'!$I43,0)</f>
        <v>0</v>
      </c>
      <c r="AF43" s="6">
        <f>IF('bookings (14)'!$G43&gt;8,'bookings (14)'!$I43*('bookings (14)'!$G43-8),0)</f>
        <v>0</v>
      </c>
      <c r="AG43" s="6">
        <f>'bookings (14)'!$AB43+'bookings (14)'!$AC43+'bookings (14)'!$AF43</f>
        <v>8</v>
      </c>
      <c r="AH43" s="6" t="b">
        <f>IF('bookings (14)'!$AG43='bookings (14)'!$AD43,TRUE,FALSE)</f>
        <v>1</v>
      </c>
      <c r="AN43" s="13">
        <v>20281794</v>
      </c>
      <c r="AO43" s="14" t="s">
        <v>40</v>
      </c>
    </row>
    <row r="44" spans="1:41" ht="14.25" customHeight="1" x14ac:dyDescent="0.25">
      <c r="A44" s="6">
        <v>24666107</v>
      </c>
      <c r="B44" s="6" t="s">
        <v>34</v>
      </c>
      <c r="C44" s="6" t="s">
        <v>231</v>
      </c>
      <c r="D44" s="6" t="s">
        <v>232</v>
      </c>
      <c r="E44" s="6" t="s">
        <v>233</v>
      </c>
      <c r="F44" s="6" t="s">
        <v>38</v>
      </c>
      <c r="G44" s="6">
        <v>3</v>
      </c>
      <c r="H44" s="6">
        <v>2</v>
      </c>
      <c r="I44" s="6">
        <f>'bookings (14)'!$H44-'bookings (14)'!$J44</f>
        <v>2</v>
      </c>
      <c r="J44" s="6">
        <f>IF('bookings (14)'!$O44&lt;&gt;"Airbnb",'bookings (14)'!$T44/MIN('bookings (14)'!$G44,8),0)</f>
        <v>0</v>
      </c>
      <c r="K44" s="6">
        <v>299.10000000000002</v>
      </c>
      <c r="L44" s="6"/>
      <c r="M44" s="6">
        <v>112072496</v>
      </c>
      <c r="N44" s="6" t="s">
        <v>234</v>
      </c>
      <c r="O44" s="6" t="s">
        <v>40</v>
      </c>
      <c r="P44" s="6">
        <v>3</v>
      </c>
      <c r="Q44" s="6">
        <v>3</v>
      </c>
      <c r="R44" s="6">
        <v>18</v>
      </c>
      <c r="S44" s="6">
        <v>6</v>
      </c>
      <c r="T44" s="6">
        <v>0</v>
      </c>
      <c r="U44" s="6">
        <v>0</v>
      </c>
      <c r="V44" s="6" t="s">
        <v>235</v>
      </c>
      <c r="W44" s="6" t="s">
        <v>236</v>
      </c>
      <c r="X44" s="6" t="str">
        <f t="shared" ref="X44:Y44" si="42">LEFT(D44,10)</f>
        <v>2025-10-22</v>
      </c>
      <c r="Y44" s="6" t="str">
        <f t="shared" si="42"/>
        <v>2025-10-25</v>
      </c>
      <c r="Z44" s="10">
        <f>DATE(LEFT('bookings (14)'!$X44,4),MID('bookings (14)'!$X44,6,2),RIGHT('bookings (14)'!$X44,2))</f>
        <v>45952</v>
      </c>
      <c r="AA44" s="10">
        <f>DATE(LEFT('bookings (14)'!$Y44,4),MID('bookings (14)'!$Y44,6,2),RIGHT('bookings (14)'!$Y44,2))</f>
        <v>45955</v>
      </c>
      <c r="AB44" s="6">
        <f>IF('bookings (14)'!$G44&gt;8,'bookings (14)'!$I44*8,'bookings (14)'!$I44*'bookings (14)'!$G44)</f>
        <v>6</v>
      </c>
      <c r="AC44" s="6">
        <f>IF('bookings (14)'!$G44&lt;8,'bookings (14)'!$J44*'bookings (14)'!$G44,'bookings (14)'!$J44*8)</f>
        <v>0</v>
      </c>
      <c r="AD44" s="6">
        <f>'bookings (14)'!$H44*'bookings (14)'!$G44</f>
        <v>6</v>
      </c>
      <c r="AE44" s="6">
        <f>IF('bookings (14)'!$G44&gt;8,'bookings (14)'!$I44,0)</f>
        <v>0</v>
      </c>
      <c r="AF44" s="6">
        <f>IF('bookings (14)'!$G44&gt;8,'bookings (14)'!$I44*('bookings (14)'!$G44-8),0)</f>
        <v>0</v>
      </c>
      <c r="AG44" s="6">
        <f>'bookings (14)'!$AB44+'bookings (14)'!$AC44+'bookings (14)'!$AF44</f>
        <v>6</v>
      </c>
      <c r="AH44" s="6" t="b">
        <f>IF('bookings (14)'!$AG44='bookings (14)'!$AD44,TRUE,FALSE)</f>
        <v>1</v>
      </c>
      <c r="AN44" s="11">
        <v>20300287</v>
      </c>
      <c r="AO44" s="12" t="s">
        <v>47</v>
      </c>
    </row>
    <row r="45" spans="1:41" ht="14.25" customHeight="1" x14ac:dyDescent="0.25">
      <c r="A45" s="6">
        <v>24869264</v>
      </c>
      <c r="B45" s="6" t="s">
        <v>34</v>
      </c>
      <c r="C45" s="6" t="s">
        <v>237</v>
      </c>
      <c r="D45" s="6" t="s">
        <v>232</v>
      </c>
      <c r="E45" s="6" t="s">
        <v>238</v>
      </c>
      <c r="F45" s="6" t="s">
        <v>197</v>
      </c>
      <c r="G45" s="6">
        <v>5</v>
      </c>
      <c r="H45" s="6">
        <v>4</v>
      </c>
      <c r="I45" s="6">
        <f>'bookings (14)'!$H45-'bookings (14)'!$J45</f>
        <v>4</v>
      </c>
      <c r="J45" s="6">
        <f>IF('bookings (14)'!$O45&lt;&gt;"Airbnb",'bookings (14)'!$T45/MIN('bookings (14)'!$G45,8),0)</f>
        <v>0</v>
      </c>
      <c r="K45" s="6">
        <v>648</v>
      </c>
      <c r="L45" s="6"/>
      <c r="M45" s="6">
        <v>113361011</v>
      </c>
      <c r="N45" s="6" t="s">
        <v>239</v>
      </c>
      <c r="O45" s="6" t="s">
        <v>40</v>
      </c>
      <c r="P45" s="6">
        <v>3</v>
      </c>
      <c r="Q45" s="6">
        <v>3</v>
      </c>
      <c r="R45" s="6">
        <v>60</v>
      </c>
      <c r="S45" s="6">
        <v>20</v>
      </c>
      <c r="T45" s="6">
        <v>0</v>
      </c>
      <c r="U45" s="6">
        <v>0</v>
      </c>
      <c r="V45" s="6" t="s">
        <v>240</v>
      </c>
      <c r="W45" s="6" t="s">
        <v>241</v>
      </c>
      <c r="X45" s="6" t="str">
        <f t="shared" ref="X45:Y45" si="43">LEFT(D45,10)</f>
        <v>2025-10-22</v>
      </c>
      <c r="Y45" s="6" t="str">
        <f t="shared" si="43"/>
        <v>2025-10-27</v>
      </c>
      <c r="Z45" s="10">
        <f>DATE(LEFT('bookings (14)'!$X45,4),MID('bookings (14)'!$X45,6,2),RIGHT('bookings (14)'!$X45,2))</f>
        <v>45952</v>
      </c>
      <c r="AA45" s="10">
        <f>DATE(LEFT('bookings (14)'!$Y45,4),MID('bookings (14)'!$Y45,6,2),RIGHT('bookings (14)'!$Y45,2))</f>
        <v>45957</v>
      </c>
      <c r="AB45" s="6">
        <f>IF('bookings (14)'!$G45&gt;8,'bookings (14)'!$I45*8,'bookings (14)'!$I45*'bookings (14)'!$G45)</f>
        <v>20</v>
      </c>
      <c r="AC45" s="6">
        <f>IF('bookings (14)'!$G45&lt;8,'bookings (14)'!$J45*'bookings (14)'!$G45,'bookings (14)'!$J45*8)</f>
        <v>0</v>
      </c>
      <c r="AD45" s="6">
        <f>'bookings (14)'!$H45*'bookings (14)'!$G45</f>
        <v>20</v>
      </c>
      <c r="AE45" s="6">
        <f>IF('bookings (14)'!$G45&gt;8,'bookings (14)'!$I45,0)</f>
        <v>0</v>
      </c>
      <c r="AF45" s="6">
        <f>IF('bookings (14)'!$G45&gt;8,'bookings (14)'!$I45*('bookings (14)'!$G45-8),0)</f>
        <v>0</v>
      </c>
      <c r="AG45" s="6">
        <f>'bookings (14)'!$AB45+'bookings (14)'!$AC45+'bookings (14)'!$AF45</f>
        <v>20</v>
      </c>
      <c r="AH45" s="6" t="b">
        <f>IF('bookings (14)'!$AG45='bookings (14)'!$AD45,TRUE,FALSE)</f>
        <v>1</v>
      </c>
      <c r="AN45" s="13">
        <v>20310119</v>
      </c>
      <c r="AO45" s="14" t="s">
        <v>47</v>
      </c>
    </row>
    <row r="46" spans="1:41" ht="14.25" customHeight="1" x14ac:dyDescent="0.25">
      <c r="A46" s="6">
        <v>25116985</v>
      </c>
      <c r="B46" s="6" t="s">
        <v>34</v>
      </c>
      <c r="C46" s="6" t="s">
        <v>242</v>
      </c>
      <c r="D46" s="6" t="s">
        <v>215</v>
      </c>
      <c r="E46" s="6" t="s">
        <v>243</v>
      </c>
      <c r="F46" s="6" t="s">
        <v>85</v>
      </c>
      <c r="G46" s="6">
        <v>4</v>
      </c>
      <c r="H46" s="6">
        <v>2</v>
      </c>
      <c r="I46" s="6">
        <f>'bookings (14)'!$H46-'bookings (14)'!$J46</f>
        <v>1</v>
      </c>
      <c r="J46" s="6">
        <f>IF('bookings (14)'!$O46&lt;&gt;"Airbnb",'bookings (14)'!$T46/MIN('bookings (14)'!$G46,8),0)</f>
        <v>1</v>
      </c>
      <c r="K46" s="6">
        <v>389.64</v>
      </c>
      <c r="L46" s="6"/>
      <c r="M46" s="6">
        <v>114884866</v>
      </c>
      <c r="N46" s="6" t="s">
        <v>244</v>
      </c>
      <c r="O46" s="6" t="s">
        <v>40</v>
      </c>
      <c r="P46" s="6">
        <v>3</v>
      </c>
      <c r="Q46" s="6">
        <v>3</v>
      </c>
      <c r="R46" s="6">
        <v>12</v>
      </c>
      <c r="S46" s="6">
        <v>4</v>
      </c>
      <c r="T46" s="6">
        <v>4</v>
      </c>
      <c r="U46" s="6">
        <v>0</v>
      </c>
      <c r="V46" s="6" t="s">
        <v>245</v>
      </c>
      <c r="W46" s="6" t="s">
        <v>246</v>
      </c>
      <c r="X46" s="6" t="str">
        <f t="shared" ref="X46:Y46" si="44">LEFT(D46,10)</f>
        <v>2025-10-22</v>
      </c>
      <c r="Y46" s="6" t="str">
        <f t="shared" si="44"/>
        <v>2025-10-26</v>
      </c>
      <c r="Z46" s="10">
        <f>DATE(LEFT('bookings (14)'!$X46,4),MID('bookings (14)'!$X46,6,2),RIGHT('bookings (14)'!$X46,2))</f>
        <v>45952</v>
      </c>
      <c r="AA46" s="10">
        <f>DATE(LEFT('bookings (14)'!$Y46,4),MID('bookings (14)'!$Y46,6,2),RIGHT('bookings (14)'!$Y46,2))</f>
        <v>45956</v>
      </c>
      <c r="AB46" s="6">
        <f>IF('bookings (14)'!$G46&gt;8,'bookings (14)'!$I46*8,'bookings (14)'!$I46*'bookings (14)'!$G46)</f>
        <v>4</v>
      </c>
      <c r="AC46" s="6">
        <f>IF('bookings (14)'!$G46&lt;8,'bookings (14)'!$J46*'bookings (14)'!$G46,'bookings (14)'!$J46*8)</f>
        <v>4</v>
      </c>
      <c r="AD46" s="6">
        <f>'bookings (14)'!$H46*'bookings (14)'!$G46</f>
        <v>8</v>
      </c>
      <c r="AE46" s="6">
        <f>IF('bookings (14)'!$G46&gt;8,'bookings (14)'!$I46,0)</f>
        <v>0</v>
      </c>
      <c r="AF46" s="6">
        <f>IF('bookings (14)'!$G46&gt;8,'bookings (14)'!$I46*('bookings (14)'!$G46-8),0)</f>
        <v>0</v>
      </c>
      <c r="AG46" s="6">
        <f>'bookings (14)'!$AB46+'bookings (14)'!$AC46+'bookings (14)'!$AF46</f>
        <v>8</v>
      </c>
      <c r="AH46" s="6" t="b">
        <f>IF('bookings (14)'!$AG46='bookings (14)'!$AD46,TRUE,FALSE)</f>
        <v>1</v>
      </c>
      <c r="AN46" s="11">
        <v>20340743</v>
      </c>
      <c r="AO46" s="12" t="s">
        <v>40</v>
      </c>
    </row>
    <row r="47" spans="1:41" ht="14.25" customHeight="1" x14ac:dyDescent="0.25">
      <c r="A47" s="6">
        <v>24633152</v>
      </c>
      <c r="B47" s="6" t="s">
        <v>34</v>
      </c>
      <c r="C47" s="6" t="s">
        <v>247</v>
      </c>
      <c r="D47" s="6" t="s">
        <v>248</v>
      </c>
      <c r="E47" s="6" t="s">
        <v>249</v>
      </c>
      <c r="F47" s="6" t="s">
        <v>172</v>
      </c>
      <c r="G47" s="6">
        <v>5</v>
      </c>
      <c r="H47" s="6">
        <v>2</v>
      </c>
      <c r="I47" s="6">
        <f>'bookings (14)'!$H47-'bookings (14)'!$J47</f>
        <v>2</v>
      </c>
      <c r="J47" s="6">
        <f>IF('bookings (14)'!$O47&lt;&gt;"Airbnb",'bookings (14)'!$T47/MIN('bookings (14)'!$G47,8),0)</f>
        <v>0</v>
      </c>
      <c r="K47" s="6">
        <v>482</v>
      </c>
      <c r="L47" s="6"/>
      <c r="M47" s="6">
        <v>111839246</v>
      </c>
      <c r="N47" s="6" t="s">
        <v>250</v>
      </c>
      <c r="O47" s="6" t="s">
        <v>47</v>
      </c>
      <c r="P47" s="6">
        <v>0</v>
      </c>
      <c r="Q47" s="6">
        <v>3</v>
      </c>
      <c r="R47" s="6">
        <v>0</v>
      </c>
      <c r="S47" s="6">
        <v>0</v>
      </c>
      <c r="T47" s="6">
        <v>10</v>
      </c>
      <c r="U47" s="6">
        <v>10</v>
      </c>
      <c r="V47" s="6"/>
      <c r="W47" s="6">
        <v>491702744427</v>
      </c>
      <c r="X47" s="6" t="str">
        <f t="shared" ref="X47:Y47" si="45">LEFT(D47,10)</f>
        <v>2025-10-23</v>
      </c>
      <c r="Y47" s="6" t="str">
        <f t="shared" si="45"/>
        <v>2025-10-28</v>
      </c>
      <c r="Z47" s="10">
        <f>DATE(LEFT('bookings (14)'!$X47,4),MID('bookings (14)'!$X47,6,2),RIGHT('bookings (14)'!$X47,2))</f>
        <v>45953</v>
      </c>
      <c r="AA47" s="10">
        <f>DATE(LEFT('bookings (14)'!$Y47,4),MID('bookings (14)'!$Y47,6,2),RIGHT('bookings (14)'!$Y47,2))</f>
        <v>45958</v>
      </c>
      <c r="AB47" s="6">
        <f>IF('bookings (14)'!$G47&gt;8,'bookings (14)'!$I47*8,'bookings (14)'!$I47*'bookings (14)'!$G47)</f>
        <v>10</v>
      </c>
      <c r="AC47" s="6">
        <f>IF('bookings (14)'!$G47&lt;8,'bookings (14)'!$J47*'bookings (14)'!$G47,'bookings (14)'!$J47*8)</f>
        <v>0</v>
      </c>
      <c r="AD47" s="6">
        <f>'bookings (14)'!$H47*'bookings (14)'!$G47</f>
        <v>10</v>
      </c>
      <c r="AE47" s="6">
        <f>IF('bookings (14)'!$G47&gt;8,'bookings (14)'!$I47,0)</f>
        <v>0</v>
      </c>
      <c r="AF47" s="6">
        <f>IF('bookings (14)'!$G47&gt;8,'bookings (14)'!$I47*('bookings (14)'!$G47-8),0)</f>
        <v>0</v>
      </c>
      <c r="AG47" s="6">
        <f>'bookings (14)'!$AB47+'bookings (14)'!$AC47+'bookings (14)'!$AF47</f>
        <v>10</v>
      </c>
      <c r="AH47" s="6" t="b">
        <f>IF('bookings (14)'!$AG47='bookings (14)'!$AD47,TRUE,FALSE)</f>
        <v>1</v>
      </c>
      <c r="AN47" s="13">
        <v>20345795</v>
      </c>
      <c r="AO47" s="14" t="s">
        <v>40</v>
      </c>
    </row>
    <row r="48" spans="1:41" ht="14.25" customHeight="1" x14ac:dyDescent="0.25">
      <c r="A48" s="6">
        <v>24833200</v>
      </c>
      <c r="B48" s="6" t="s">
        <v>34</v>
      </c>
      <c r="C48" s="6" t="s">
        <v>251</v>
      </c>
      <c r="D48" s="6" t="s">
        <v>248</v>
      </c>
      <c r="E48" s="6" t="s">
        <v>252</v>
      </c>
      <c r="F48" s="6" t="s">
        <v>67</v>
      </c>
      <c r="G48" s="6">
        <v>3</v>
      </c>
      <c r="H48" s="6">
        <v>2</v>
      </c>
      <c r="I48" s="6">
        <f>'bookings (14)'!$H48-'bookings (14)'!$J48</f>
        <v>2</v>
      </c>
      <c r="J48" s="6">
        <f>IF('bookings (14)'!$O48&lt;&gt;"Airbnb",'bookings (14)'!$T48/MIN('bookings (14)'!$G48,8),0)</f>
        <v>0</v>
      </c>
      <c r="K48" s="6">
        <v>344</v>
      </c>
      <c r="L48" s="6"/>
      <c r="M48" s="6">
        <v>113149531</v>
      </c>
      <c r="N48" s="6" t="s">
        <v>253</v>
      </c>
      <c r="O48" s="6" t="s">
        <v>47</v>
      </c>
      <c r="P48" s="6">
        <v>0</v>
      </c>
      <c r="Q48" s="6">
        <v>3</v>
      </c>
      <c r="R48" s="6">
        <v>0</v>
      </c>
      <c r="S48" s="6">
        <v>0</v>
      </c>
      <c r="T48" s="6">
        <v>6</v>
      </c>
      <c r="U48" s="6">
        <v>6</v>
      </c>
      <c r="V48" s="6" t="s">
        <v>254</v>
      </c>
      <c r="W48" s="6">
        <v>48607217283</v>
      </c>
      <c r="X48" s="6" t="str">
        <f t="shared" ref="X48:Y48" si="46">LEFT(D48,10)</f>
        <v>2025-10-23</v>
      </c>
      <c r="Y48" s="6" t="str">
        <f t="shared" si="46"/>
        <v>2025-10-26</v>
      </c>
      <c r="Z48" s="10">
        <f>DATE(LEFT('bookings (14)'!$X48,4),MID('bookings (14)'!$X48,6,2),RIGHT('bookings (14)'!$X48,2))</f>
        <v>45953</v>
      </c>
      <c r="AA48" s="10">
        <f>DATE(LEFT('bookings (14)'!$Y48,4),MID('bookings (14)'!$Y48,6,2),RIGHT('bookings (14)'!$Y48,2))</f>
        <v>45956</v>
      </c>
      <c r="AB48" s="6">
        <f>IF('bookings (14)'!$G48&gt;8,'bookings (14)'!$I48*8,'bookings (14)'!$I48*'bookings (14)'!$G48)</f>
        <v>6</v>
      </c>
      <c r="AC48" s="6">
        <f>IF('bookings (14)'!$G48&lt;8,'bookings (14)'!$J48*'bookings (14)'!$G48,'bookings (14)'!$J48*8)</f>
        <v>0</v>
      </c>
      <c r="AD48" s="6">
        <f>'bookings (14)'!$H48*'bookings (14)'!$G48</f>
        <v>6</v>
      </c>
      <c r="AE48" s="6">
        <f>IF('bookings (14)'!$G48&gt;8,'bookings (14)'!$I48,0)</f>
        <v>0</v>
      </c>
      <c r="AF48" s="6">
        <f>IF('bookings (14)'!$G48&gt;8,'bookings (14)'!$I48*('bookings (14)'!$G48-8),0)</f>
        <v>0</v>
      </c>
      <c r="AG48" s="6">
        <f>'bookings (14)'!$AB48+'bookings (14)'!$AC48+'bookings (14)'!$AF48</f>
        <v>6</v>
      </c>
      <c r="AH48" s="6" t="b">
        <f>IF('bookings (14)'!$AG48='bookings (14)'!$AD48,TRUE,FALSE)</f>
        <v>1</v>
      </c>
      <c r="AN48" s="11">
        <v>20366290</v>
      </c>
      <c r="AO48" s="12" t="s">
        <v>40</v>
      </c>
    </row>
    <row r="49" spans="1:41" ht="14.25" customHeight="1" x14ac:dyDescent="0.25">
      <c r="A49" s="6">
        <v>24975148</v>
      </c>
      <c r="B49" s="6" t="s">
        <v>34</v>
      </c>
      <c r="C49" s="6" t="s">
        <v>255</v>
      </c>
      <c r="D49" s="6" t="s">
        <v>248</v>
      </c>
      <c r="E49" s="6" t="s">
        <v>238</v>
      </c>
      <c r="F49" s="6" t="s">
        <v>79</v>
      </c>
      <c r="G49" s="6">
        <v>4</v>
      </c>
      <c r="H49" s="6">
        <v>2</v>
      </c>
      <c r="I49" s="6">
        <f>'bookings (14)'!$H49-'bookings (14)'!$J49</f>
        <v>2</v>
      </c>
      <c r="J49" s="6">
        <f>IF('bookings (14)'!$O49&lt;&gt;"Airbnb",'bookings (14)'!$T49/MIN('bookings (14)'!$G49,8),0)</f>
        <v>0</v>
      </c>
      <c r="K49" s="6">
        <v>490.08</v>
      </c>
      <c r="L49" s="6"/>
      <c r="M49" s="6">
        <v>114079996</v>
      </c>
      <c r="N49" s="6" t="s">
        <v>256</v>
      </c>
      <c r="O49" s="6" t="s">
        <v>40</v>
      </c>
      <c r="P49" s="6">
        <v>3</v>
      </c>
      <c r="Q49" s="6">
        <v>3</v>
      </c>
      <c r="R49" s="6">
        <v>24</v>
      </c>
      <c r="S49" s="6">
        <v>8</v>
      </c>
      <c r="T49" s="6">
        <v>0</v>
      </c>
      <c r="U49" s="6">
        <v>0</v>
      </c>
      <c r="V49" s="6" t="s">
        <v>257</v>
      </c>
      <c r="W49" s="6" t="s">
        <v>258</v>
      </c>
      <c r="X49" s="6" t="str">
        <f t="shared" ref="X49:Y49" si="47">LEFT(D49,10)</f>
        <v>2025-10-23</v>
      </c>
      <c r="Y49" s="6" t="str">
        <f t="shared" si="47"/>
        <v>2025-10-27</v>
      </c>
      <c r="Z49" s="10">
        <f>DATE(LEFT('bookings (14)'!$X49,4),MID('bookings (14)'!$X49,6,2),RIGHT('bookings (14)'!$X49,2))</f>
        <v>45953</v>
      </c>
      <c r="AA49" s="10">
        <f>DATE(LEFT('bookings (14)'!$Y49,4),MID('bookings (14)'!$Y49,6,2),RIGHT('bookings (14)'!$Y49,2))</f>
        <v>45957</v>
      </c>
      <c r="AB49" s="6">
        <f>IF('bookings (14)'!$G49&gt;8,'bookings (14)'!$I49*8,'bookings (14)'!$I49*'bookings (14)'!$G49)</f>
        <v>8</v>
      </c>
      <c r="AC49" s="6">
        <f>IF('bookings (14)'!$G49&lt;8,'bookings (14)'!$J49*'bookings (14)'!$G49,'bookings (14)'!$J49*8)</f>
        <v>0</v>
      </c>
      <c r="AD49" s="6">
        <f>'bookings (14)'!$H49*'bookings (14)'!$G49</f>
        <v>8</v>
      </c>
      <c r="AE49" s="6">
        <f>IF('bookings (14)'!$G49&gt;8,'bookings (14)'!$I49,0)</f>
        <v>0</v>
      </c>
      <c r="AF49" s="6">
        <f>IF('bookings (14)'!$G49&gt;8,'bookings (14)'!$I49*('bookings (14)'!$G49-8),0)</f>
        <v>0</v>
      </c>
      <c r="AG49" s="6">
        <f>'bookings (14)'!$AB49+'bookings (14)'!$AC49+'bookings (14)'!$AF49</f>
        <v>8</v>
      </c>
      <c r="AH49" s="6" t="b">
        <f>IF('bookings (14)'!$AG49='bookings (14)'!$AD49,TRUE,FALSE)</f>
        <v>1</v>
      </c>
      <c r="AN49" s="13">
        <v>20366393</v>
      </c>
      <c r="AO49" s="14" t="s">
        <v>40</v>
      </c>
    </row>
    <row r="50" spans="1:41" ht="14.25" customHeight="1" x14ac:dyDescent="0.25">
      <c r="A50" s="6">
        <v>25160627</v>
      </c>
      <c r="B50" s="6" t="s">
        <v>34</v>
      </c>
      <c r="C50" s="6" t="s">
        <v>259</v>
      </c>
      <c r="D50" s="6" t="s">
        <v>248</v>
      </c>
      <c r="E50" s="6" t="s">
        <v>233</v>
      </c>
      <c r="F50" s="6" t="s">
        <v>45</v>
      </c>
      <c r="G50" s="6">
        <v>2</v>
      </c>
      <c r="H50" s="6">
        <v>1</v>
      </c>
      <c r="I50" s="6">
        <f>'bookings (14)'!$H50-'bookings (14)'!$J50</f>
        <v>1</v>
      </c>
      <c r="J50" s="6">
        <f>IF('bookings (14)'!$O50&lt;&gt;"Airbnb",'bookings (14)'!$T50/MIN('bookings (14)'!$G50,8),0)</f>
        <v>0</v>
      </c>
      <c r="K50" s="6">
        <v>195.2</v>
      </c>
      <c r="L50" s="6"/>
      <c r="M50" s="6">
        <v>115125986</v>
      </c>
      <c r="N50" s="6" t="s">
        <v>260</v>
      </c>
      <c r="O50" s="6" t="s">
        <v>47</v>
      </c>
      <c r="P50" s="6">
        <v>0</v>
      </c>
      <c r="Q50" s="6">
        <v>3</v>
      </c>
      <c r="R50" s="6">
        <v>0</v>
      </c>
      <c r="S50" s="6">
        <v>0</v>
      </c>
      <c r="T50" s="6">
        <v>2</v>
      </c>
      <c r="U50" s="6">
        <v>2</v>
      </c>
      <c r="V50" s="6" t="s">
        <v>261</v>
      </c>
      <c r="W50" s="6">
        <v>393408419373</v>
      </c>
      <c r="X50" s="6" t="str">
        <f t="shared" ref="X50:Y50" si="48">LEFT(D50,10)</f>
        <v>2025-10-23</v>
      </c>
      <c r="Y50" s="6" t="str">
        <f t="shared" si="48"/>
        <v>2025-10-25</v>
      </c>
      <c r="Z50" s="10">
        <f>DATE(LEFT('bookings (14)'!$X50,4),MID('bookings (14)'!$X50,6,2),RIGHT('bookings (14)'!$X50,2))</f>
        <v>45953</v>
      </c>
      <c r="AA50" s="10">
        <f>DATE(LEFT('bookings (14)'!$Y50,4),MID('bookings (14)'!$Y50,6,2),RIGHT('bookings (14)'!$Y50,2))</f>
        <v>45955</v>
      </c>
      <c r="AB50" s="6">
        <f>IF('bookings (14)'!$G50&gt;8,'bookings (14)'!$I50*8,'bookings (14)'!$I50*'bookings (14)'!$G50)</f>
        <v>2</v>
      </c>
      <c r="AC50" s="6">
        <f>IF('bookings (14)'!$G50&lt;8,'bookings (14)'!$J50*'bookings (14)'!$G50,'bookings (14)'!$J50*8)</f>
        <v>0</v>
      </c>
      <c r="AD50" s="6">
        <f>'bookings (14)'!$H50*'bookings (14)'!$G50</f>
        <v>2</v>
      </c>
      <c r="AE50" s="6">
        <f>IF('bookings (14)'!$G50&gt;8,'bookings (14)'!$I50,0)</f>
        <v>0</v>
      </c>
      <c r="AF50" s="6">
        <f>IF('bookings (14)'!$G50&gt;8,'bookings (14)'!$I50*('bookings (14)'!$G50-8),0)</f>
        <v>0</v>
      </c>
      <c r="AG50" s="6">
        <f>'bookings (14)'!$AB50+'bookings (14)'!$AC50+'bookings (14)'!$AF50</f>
        <v>2</v>
      </c>
      <c r="AH50" s="6" t="b">
        <f>IF('bookings (14)'!$AG50='bookings (14)'!$AD50,TRUE,FALSE)</f>
        <v>1</v>
      </c>
      <c r="AN50" s="11">
        <v>20371639</v>
      </c>
      <c r="AO50" s="12" t="s">
        <v>40</v>
      </c>
    </row>
    <row r="51" spans="1:41" ht="14.25" customHeight="1" x14ac:dyDescent="0.25">
      <c r="A51" s="6">
        <v>25148306</v>
      </c>
      <c r="B51" s="6" t="s">
        <v>34</v>
      </c>
      <c r="C51" s="6" t="s">
        <v>262</v>
      </c>
      <c r="D51" s="6" t="s">
        <v>221</v>
      </c>
      <c r="E51" s="6" t="s">
        <v>263</v>
      </c>
      <c r="F51" s="6" t="s">
        <v>57</v>
      </c>
      <c r="G51" s="6">
        <v>4</v>
      </c>
      <c r="H51" s="6">
        <v>2</v>
      </c>
      <c r="I51" s="6">
        <f>'bookings (14)'!$H51-'bookings (14)'!$J51</f>
        <v>2</v>
      </c>
      <c r="J51" s="6">
        <f>IF('bookings (14)'!$O51&lt;&gt;"Airbnb",'bookings (14)'!$T51/MIN('bookings (14)'!$G51,8),0)</f>
        <v>0</v>
      </c>
      <c r="K51" s="6">
        <v>342.12</v>
      </c>
      <c r="L51" s="6"/>
      <c r="M51" s="6">
        <v>115077211</v>
      </c>
      <c r="N51" s="6" t="s">
        <v>264</v>
      </c>
      <c r="O51" s="6" t="s">
        <v>47</v>
      </c>
      <c r="P51" s="6">
        <v>0</v>
      </c>
      <c r="Q51" s="6">
        <v>3</v>
      </c>
      <c r="R51" s="6">
        <v>0</v>
      </c>
      <c r="S51" s="6">
        <v>0</v>
      </c>
      <c r="T51" s="6">
        <v>8</v>
      </c>
      <c r="U51" s="6">
        <v>8</v>
      </c>
      <c r="V51" s="6" t="s">
        <v>265</v>
      </c>
      <c r="W51" s="6">
        <v>64226436801</v>
      </c>
      <c r="X51" s="6" t="str">
        <f t="shared" ref="X51:Y51" si="49">LEFT(D51,10)</f>
        <v>2025-10-24</v>
      </c>
      <c r="Y51" s="6" t="str">
        <f t="shared" si="49"/>
        <v>2025-10-28</v>
      </c>
      <c r="Z51" s="10">
        <f>DATE(LEFT('bookings (14)'!$X51,4),MID('bookings (14)'!$X51,6,2),RIGHT('bookings (14)'!$X51,2))</f>
        <v>45954</v>
      </c>
      <c r="AA51" s="10">
        <f>DATE(LEFT('bookings (14)'!$Y51,4),MID('bookings (14)'!$Y51,6,2),RIGHT('bookings (14)'!$Y51,2))</f>
        <v>45958</v>
      </c>
      <c r="AB51" s="6">
        <f>IF('bookings (14)'!$G51&gt;8,'bookings (14)'!$I51*8,'bookings (14)'!$I51*'bookings (14)'!$G51)</f>
        <v>8</v>
      </c>
      <c r="AC51" s="6">
        <f>IF('bookings (14)'!$G51&lt;8,'bookings (14)'!$J51*'bookings (14)'!$G51,'bookings (14)'!$J51*8)</f>
        <v>0</v>
      </c>
      <c r="AD51" s="6">
        <f>'bookings (14)'!$H51*'bookings (14)'!$G51</f>
        <v>8</v>
      </c>
      <c r="AE51" s="6">
        <f>IF('bookings (14)'!$G51&gt;8,'bookings (14)'!$I51,0)</f>
        <v>0</v>
      </c>
      <c r="AF51" s="6">
        <f>IF('bookings (14)'!$G51&gt;8,'bookings (14)'!$I51*('bookings (14)'!$G51-8),0)</f>
        <v>0</v>
      </c>
      <c r="AG51" s="6">
        <f>'bookings (14)'!$AB51+'bookings (14)'!$AC51+'bookings (14)'!$AF51</f>
        <v>8</v>
      </c>
      <c r="AH51" s="6" t="b">
        <f>IF('bookings (14)'!$AG51='bookings (14)'!$AD51,TRUE,FALSE)</f>
        <v>1</v>
      </c>
      <c r="AN51" s="13">
        <v>20382214</v>
      </c>
      <c r="AO51" s="14" t="s">
        <v>40</v>
      </c>
    </row>
    <row r="52" spans="1:41" ht="14.25" customHeight="1" x14ac:dyDescent="0.25">
      <c r="A52" s="6">
        <v>25205095</v>
      </c>
      <c r="B52" s="6" t="s">
        <v>34</v>
      </c>
      <c r="C52" s="6" t="s">
        <v>266</v>
      </c>
      <c r="D52" s="6" t="s">
        <v>221</v>
      </c>
      <c r="E52" s="6" t="s">
        <v>243</v>
      </c>
      <c r="F52" s="6" t="s">
        <v>85</v>
      </c>
      <c r="G52" s="6">
        <v>2</v>
      </c>
      <c r="H52" s="6">
        <v>2</v>
      </c>
      <c r="I52" s="6">
        <f>'bookings (14)'!$H52-'bookings (14)'!$J52</f>
        <v>2</v>
      </c>
      <c r="J52" s="6">
        <f>IF('bookings (14)'!$O52&lt;&gt;"Airbnb",'bookings (14)'!$T52/MIN('bookings (14)'!$G52,8),0)</f>
        <v>0</v>
      </c>
      <c r="K52" s="6">
        <v>290</v>
      </c>
      <c r="L52" s="6"/>
      <c r="M52" s="6">
        <v>112620811</v>
      </c>
      <c r="N52" s="6" t="s">
        <v>267</v>
      </c>
      <c r="O52" s="6" t="s">
        <v>268</v>
      </c>
      <c r="P52" s="6">
        <v>3</v>
      </c>
      <c r="Q52" s="6">
        <v>3</v>
      </c>
      <c r="R52" s="6">
        <v>12</v>
      </c>
      <c r="S52" s="6">
        <v>4</v>
      </c>
      <c r="T52" s="6">
        <v>0</v>
      </c>
      <c r="U52" s="6">
        <v>0</v>
      </c>
      <c r="V52" s="6"/>
      <c r="W52" s="6"/>
      <c r="X52" s="6" t="str">
        <f t="shared" ref="X52:Y52" si="50">LEFT(D52,10)</f>
        <v>2025-10-24</v>
      </c>
      <c r="Y52" s="6" t="str">
        <f t="shared" si="50"/>
        <v>2025-10-26</v>
      </c>
      <c r="Z52" s="10">
        <f>DATE(LEFT('bookings (14)'!$X52,4),MID('bookings (14)'!$X52,6,2),RIGHT('bookings (14)'!$X52,2))</f>
        <v>45954</v>
      </c>
      <c r="AA52" s="10">
        <f>DATE(LEFT('bookings (14)'!$Y52,4),MID('bookings (14)'!$Y52,6,2),RIGHT('bookings (14)'!$Y52,2))</f>
        <v>45956</v>
      </c>
      <c r="AB52" s="6">
        <f>IF('bookings (14)'!$G52&gt;8,'bookings (14)'!$I52*8,'bookings (14)'!$I52*'bookings (14)'!$G52)</f>
        <v>4</v>
      </c>
      <c r="AC52" s="6">
        <f>IF('bookings (14)'!$G52&lt;8,'bookings (14)'!$J52*'bookings (14)'!$G52,'bookings (14)'!$J52*8)</f>
        <v>0</v>
      </c>
      <c r="AD52" s="6">
        <f>'bookings (14)'!$H52*'bookings (14)'!$G52</f>
        <v>4</v>
      </c>
      <c r="AE52" s="6">
        <f>IF('bookings (14)'!$G52&gt;8,'bookings (14)'!$I52,0)</f>
        <v>0</v>
      </c>
      <c r="AF52" s="6">
        <f>IF('bookings (14)'!$G52&gt;8,'bookings (14)'!$I52*('bookings (14)'!$G52-8),0)</f>
        <v>0</v>
      </c>
      <c r="AG52" s="6">
        <f>'bookings (14)'!$AB52+'bookings (14)'!$AC52+'bookings (14)'!$AF52</f>
        <v>4</v>
      </c>
      <c r="AH52" s="6" t="b">
        <f>IF('bookings (14)'!$AG52='bookings (14)'!$AD52,TRUE,FALSE)</f>
        <v>1</v>
      </c>
      <c r="AN52" s="11">
        <v>20385566</v>
      </c>
      <c r="AO52" s="12" t="s">
        <v>40</v>
      </c>
    </row>
    <row r="53" spans="1:41" ht="14.25" customHeight="1" x14ac:dyDescent="0.25">
      <c r="A53" s="6">
        <v>23794886</v>
      </c>
      <c r="B53" s="6" t="s">
        <v>34</v>
      </c>
      <c r="C53" s="6" t="s">
        <v>269</v>
      </c>
      <c r="D53" s="6" t="s">
        <v>270</v>
      </c>
      <c r="E53" s="6" t="s">
        <v>271</v>
      </c>
      <c r="F53" s="6" t="s">
        <v>38</v>
      </c>
      <c r="G53" s="6">
        <v>4</v>
      </c>
      <c r="H53" s="6">
        <v>2</v>
      </c>
      <c r="I53" s="6">
        <f>'bookings (14)'!$H53-'bookings (14)'!$J53</f>
        <v>2</v>
      </c>
      <c r="J53" s="6">
        <f>IF('bookings (14)'!$O53&lt;&gt;"Airbnb",'bookings (14)'!$T53/MIN('bookings (14)'!$G53,8),0)</f>
        <v>0</v>
      </c>
      <c r="K53" s="6">
        <v>347.23</v>
      </c>
      <c r="L53" s="6"/>
      <c r="M53" s="6">
        <v>107834081</v>
      </c>
      <c r="N53" s="6" t="s">
        <v>272</v>
      </c>
      <c r="O53" s="6" t="s">
        <v>40</v>
      </c>
      <c r="P53" s="6">
        <v>3</v>
      </c>
      <c r="Q53" s="6">
        <v>3</v>
      </c>
      <c r="R53" s="6">
        <v>24</v>
      </c>
      <c r="S53" s="6">
        <v>8</v>
      </c>
      <c r="T53" s="6">
        <v>0</v>
      </c>
      <c r="U53" s="6">
        <v>0</v>
      </c>
      <c r="V53" s="6" t="s">
        <v>273</v>
      </c>
      <c r="W53" s="6" t="s">
        <v>274</v>
      </c>
      <c r="X53" s="6" t="str">
        <f t="shared" ref="X53:Y53" si="51">LEFT(D53,10)</f>
        <v>2025-10-25</v>
      </c>
      <c r="Y53" s="6" t="str">
        <f t="shared" si="51"/>
        <v>2025-10-29</v>
      </c>
      <c r="Z53" s="10">
        <f>DATE(LEFT('bookings (14)'!$X53,4),MID('bookings (14)'!$X53,6,2),RIGHT('bookings (14)'!$X53,2))</f>
        <v>45955</v>
      </c>
      <c r="AA53" s="10">
        <f>DATE(LEFT('bookings (14)'!$Y53,4),MID('bookings (14)'!$Y53,6,2),RIGHT('bookings (14)'!$Y53,2))</f>
        <v>45959</v>
      </c>
      <c r="AB53" s="6">
        <f>IF('bookings (14)'!$G53&gt;8,'bookings (14)'!$I53*8,'bookings (14)'!$I53*'bookings (14)'!$G53)</f>
        <v>8</v>
      </c>
      <c r="AC53" s="6">
        <f>IF('bookings (14)'!$G53&lt;8,'bookings (14)'!$J53*'bookings (14)'!$G53,'bookings (14)'!$J53*8)</f>
        <v>0</v>
      </c>
      <c r="AD53" s="6">
        <f>'bookings (14)'!$H53*'bookings (14)'!$G53</f>
        <v>8</v>
      </c>
      <c r="AE53" s="6">
        <f>IF('bookings (14)'!$G53&gt;8,'bookings (14)'!$I53,0)</f>
        <v>0</v>
      </c>
      <c r="AF53" s="6">
        <f>IF('bookings (14)'!$G53&gt;8,'bookings (14)'!$I53*('bookings (14)'!$G53-8),0)</f>
        <v>0</v>
      </c>
      <c r="AG53" s="6">
        <f>'bookings (14)'!$AB53+'bookings (14)'!$AC53+'bookings (14)'!$AF53</f>
        <v>8</v>
      </c>
      <c r="AH53" s="6" t="b">
        <f>IF('bookings (14)'!$AG53='bookings (14)'!$AD53,TRUE,FALSE)</f>
        <v>1</v>
      </c>
      <c r="AN53" s="13">
        <v>20390817</v>
      </c>
      <c r="AO53" s="14" t="s">
        <v>47</v>
      </c>
    </row>
    <row r="54" spans="1:41" ht="14.25" customHeight="1" x14ac:dyDescent="0.25">
      <c r="A54" s="6">
        <v>24388492</v>
      </c>
      <c r="B54" s="6" t="s">
        <v>34</v>
      </c>
      <c r="C54" s="6" t="s">
        <v>275</v>
      </c>
      <c r="D54" s="6" t="s">
        <v>270</v>
      </c>
      <c r="E54" s="6" t="s">
        <v>249</v>
      </c>
      <c r="F54" s="6" t="s">
        <v>45</v>
      </c>
      <c r="G54" s="6">
        <v>3</v>
      </c>
      <c r="H54" s="6">
        <v>2</v>
      </c>
      <c r="I54" s="6">
        <f>'bookings (14)'!$H54-'bookings (14)'!$J54</f>
        <v>2</v>
      </c>
      <c r="J54" s="6">
        <f>IF('bookings (14)'!$O54&lt;&gt;"Airbnb",'bookings (14)'!$T54/MIN('bookings (14)'!$G54,8),0)</f>
        <v>0</v>
      </c>
      <c r="K54" s="6">
        <v>374</v>
      </c>
      <c r="L54" s="6"/>
      <c r="M54" s="6">
        <v>110046996</v>
      </c>
      <c r="N54" s="6" t="s">
        <v>276</v>
      </c>
      <c r="O54" s="6" t="s">
        <v>47</v>
      </c>
      <c r="P54" s="6">
        <v>0</v>
      </c>
      <c r="Q54" s="6">
        <v>3</v>
      </c>
      <c r="R54" s="6">
        <v>0</v>
      </c>
      <c r="S54" s="6">
        <v>0</v>
      </c>
      <c r="T54" s="6">
        <v>6</v>
      </c>
      <c r="U54" s="6">
        <v>6</v>
      </c>
      <c r="V54" s="6" t="s">
        <v>277</v>
      </c>
      <c r="W54" s="6">
        <v>447967750178</v>
      </c>
      <c r="X54" s="6" t="str">
        <f t="shared" ref="X54:Y54" si="52">LEFT(D54,10)</f>
        <v>2025-10-25</v>
      </c>
      <c r="Y54" s="6" t="str">
        <f t="shared" si="52"/>
        <v>2025-10-28</v>
      </c>
      <c r="Z54" s="10">
        <f>DATE(LEFT('bookings (14)'!$X54,4),MID('bookings (14)'!$X54,6,2),RIGHT('bookings (14)'!$X54,2))</f>
        <v>45955</v>
      </c>
      <c r="AA54" s="10">
        <f>DATE(LEFT('bookings (14)'!$Y54,4),MID('bookings (14)'!$Y54,6,2),RIGHT('bookings (14)'!$Y54,2))</f>
        <v>45958</v>
      </c>
      <c r="AB54" s="6">
        <f>IF('bookings (14)'!$G54&gt;8,'bookings (14)'!$I54*8,'bookings (14)'!$I54*'bookings (14)'!$G54)</f>
        <v>6</v>
      </c>
      <c r="AC54" s="6">
        <f>IF('bookings (14)'!$G54&lt;8,'bookings (14)'!$J54*'bookings (14)'!$G54,'bookings (14)'!$J54*8)</f>
        <v>0</v>
      </c>
      <c r="AD54" s="6">
        <f>'bookings (14)'!$H54*'bookings (14)'!$G54</f>
        <v>6</v>
      </c>
      <c r="AE54" s="6">
        <f>IF('bookings (14)'!$G54&gt;8,'bookings (14)'!$I54,0)</f>
        <v>0</v>
      </c>
      <c r="AF54" s="6">
        <f>IF('bookings (14)'!$G54&gt;8,'bookings (14)'!$I54*('bookings (14)'!$G54-8),0)</f>
        <v>0</v>
      </c>
      <c r="AG54" s="6">
        <f>'bookings (14)'!$AB54+'bookings (14)'!$AC54+'bookings (14)'!$AF54</f>
        <v>6</v>
      </c>
      <c r="AH54" s="6" t="b">
        <f>IF('bookings (14)'!$AG54='bookings (14)'!$AD54,TRUE,FALSE)</f>
        <v>1</v>
      </c>
      <c r="AN54" s="11">
        <v>20405797</v>
      </c>
      <c r="AO54" s="12" t="s">
        <v>40</v>
      </c>
    </row>
    <row r="55" spans="1:41" ht="14.25" customHeight="1" x14ac:dyDescent="0.25">
      <c r="A55" s="6">
        <v>25187809</v>
      </c>
      <c r="B55" s="6" t="s">
        <v>34</v>
      </c>
      <c r="C55" s="6" t="s">
        <v>278</v>
      </c>
      <c r="D55" s="6" t="s">
        <v>229</v>
      </c>
      <c r="E55" s="6" t="s">
        <v>279</v>
      </c>
      <c r="F55" s="6" t="s">
        <v>73</v>
      </c>
      <c r="G55" s="6">
        <v>2</v>
      </c>
      <c r="H55" s="6">
        <v>2</v>
      </c>
      <c r="I55" s="6">
        <f>'bookings (14)'!$H55-'bookings (14)'!$J55</f>
        <v>2</v>
      </c>
      <c r="J55" s="6">
        <f>IF('bookings (14)'!$O55&lt;&gt;"Airbnb",'bookings (14)'!$T55/MIN('bookings (14)'!$G55,8),0)</f>
        <v>0</v>
      </c>
      <c r="K55" s="6">
        <v>195.1</v>
      </c>
      <c r="L55" s="6"/>
      <c r="M55" s="6">
        <v>115303796</v>
      </c>
      <c r="N55" s="6" t="s">
        <v>280</v>
      </c>
      <c r="O55" s="6" t="s">
        <v>40</v>
      </c>
      <c r="P55" s="6">
        <v>3</v>
      </c>
      <c r="Q55" s="6">
        <v>3</v>
      </c>
      <c r="R55" s="6">
        <v>12</v>
      </c>
      <c r="S55" s="6">
        <v>4</v>
      </c>
      <c r="T55" s="6">
        <v>0</v>
      </c>
      <c r="U55" s="6">
        <v>0</v>
      </c>
      <c r="V55" s="6" t="s">
        <v>281</v>
      </c>
      <c r="W55" s="6" t="s">
        <v>282</v>
      </c>
      <c r="X55" s="6" t="str">
        <f t="shared" ref="X55:Y55" si="53">LEFT(D55,10)</f>
        <v>2025-10-25</v>
      </c>
      <c r="Y55" s="6" t="str">
        <f t="shared" si="53"/>
        <v>2025-10-27</v>
      </c>
      <c r="Z55" s="10">
        <f>DATE(LEFT('bookings (14)'!$X55,4),MID('bookings (14)'!$X55,6,2),RIGHT('bookings (14)'!$X55,2))</f>
        <v>45955</v>
      </c>
      <c r="AA55" s="10">
        <f>DATE(LEFT('bookings (14)'!$Y55,4),MID('bookings (14)'!$Y55,6,2),RIGHT('bookings (14)'!$Y55,2))</f>
        <v>45957</v>
      </c>
      <c r="AB55" s="6">
        <f>IF('bookings (14)'!$G55&gt;8,'bookings (14)'!$I55*8,'bookings (14)'!$I55*'bookings (14)'!$G55)</f>
        <v>4</v>
      </c>
      <c r="AC55" s="6">
        <f>IF('bookings (14)'!$G55&lt;8,'bookings (14)'!$J55*'bookings (14)'!$G55,'bookings (14)'!$J55*8)</f>
        <v>0</v>
      </c>
      <c r="AD55" s="6">
        <f>'bookings (14)'!$H55*'bookings (14)'!$G55</f>
        <v>4</v>
      </c>
      <c r="AE55" s="6">
        <f>IF('bookings (14)'!$G55&gt;8,'bookings (14)'!$I55,0)</f>
        <v>0</v>
      </c>
      <c r="AF55" s="6">
        <f>IF('bookings (14)'!$G55&gt;8,'bookings (14)'!$I55*('bookings (14)'!$G55-8),0)</f>
        <v>0</v>
      </c>
      <c r="AG55" s="6">
        <f>'bookings (14)'!$AB55+'bookings (14)'!$AC55+'bookings (14)'!$AF55</f>
        <v>4</v>
      </c>
      <c r="AH55" s="6" t="b">
        <f>IF('bookings (14)'!$AG55='bookings (14)'!$AD55,TRUE,FALSE)</f>
        <v>1</v>
      </c>
      <c r="AN55" s="13">
        <v>20415100</v>
      </c>
      <c r="AO55" s="14" t="s">
        <v>40</v>
      </c>
    </row>
    <row r="56" spans="1:41" ht="14.25" customHeight="1" x14ac:dyDescent="0.25">
      <c r="A56" s="6">
        <v>25236456</v>
      </c>
      <c r="B56" s="6" t="s">
        <v>34</v>
      </c>
      <c r="C56" s="6" t="s">
        <v>283</v>
      </c>
      <c r="D56" s="6" t="s">
        <v>243</v>
      </c>
      <c r="E56" s="6" t="s">
        <v>284</v>
      </c>
      <c r="F56" s="6" t="s">
        <v>85</v>
      </c>
      <c r="G56" s="6">
        <v>5</v>
      </c>
      <c r="H56" s="6">
        <v>2</v>
      </c>
      <c r="I56" s="6">
        <f>'bookings (14)'!$H56-'bookings (14)'!$J56</f>
        <v>2</v>
      </c>
      <c r="J56" s="6">
        <f>IF('bookings (14)'!$O56&lt;&gt;"Airbnb",'bookings (14)'!$T56/MIN('bookings (14)'!$G56,8),0)</f>
        <v>0</v>
      </c>
      <c r="K56" s="6">
        <v>440</v>
      </c>
      <c r="L56" s="6"/>
      <c r="M56" s="6" t="s">
        <v>285</v>
      </c>
      <c r="N56" s="6" t="s">
        <v>286</v>
      </c>
      <c r="O56" s="6" t="s">
        <v>47</v>
      </c>
      <c r="P56" s="6">
        <v>0</v>
      </c>
      <c r="Q56" s="6">
        <v>3</v>
      </c>
      <c r="R56" s="6">
        <v>0</v>
      </c>
      <c r="S56" s="6">
        <v>0</v>
      </c>
      <c r="T56" s="6">
        <v>10</v>
      </c>
      <c r="U56" s="6">
        <v>10</v>
      </c>
      <c r="V56" s="6"/>
      <c r="W56" s="6"/>
      <c r="X56" s="6" t="str">
        <f t="shared" ref="X56:Y56" si="54">LEFT(D56,10)</f>
        <v>2025-10-26</v>
      </c>
      <c r="Y56" s="6" t="str">
        <f t="shared" si="54"/>
        <v>2025-10-31</v>
      </c>
      <c r="Z56" s="10">
        <f>DATE(LEFT('bookings (14)'!$X56,4),MID('bookings (14)'!$X56,6,2),RIGHT('bookings (14)'!$X56,2))</f>
        <v>45956</v>
      </c>
      <c r="AA56" s="10">
        <f>DATE(LEFT('bookings (14)'!$Y56,4),MID('bookings (14)'!$Y56,6,2),RIGHT('bookings (14)'!$Y56,2))</f>
        <v>45961</v>
      </c>
      <c r="AB56" s="6">
        <f>IF('bookings (14)'!$G56&gt;8,'bookings (14)'!$I56*8,'bookings (14)'!$I56*'bookings (14)'!$G56)</f>
        <v>10</v>
      </c>
      <c r="AC56" s="6">
        <f>IF('bookings (14)'!$G56&lt;8,'bookings (14)'!$J56*'bookings (14)'!$G56,'bookings (14)'!$J56*8)</f>
        <v>0</v>
      </c>
      <c r="AD56" s="6">
        <f>'bookings (14)'!$H56*'bookings (14)'!$G56</f>
        <v>10</v>
      </c>
      <c r="AE56" s="6">
        <f>IF('bookings (14)'!$G56&gt;8,'bookings (14)'!$I56,0)</f>
        <v>0</v>
      </c>
      <c r="AF56" s="6">
        <f>IF('bookings (14)'!$G56&gt;8,'bookings (14)'!$I56*('bookings (14)'!$G56-8),0)</f>
        <v>0</v>
      </c>
      <c r="AG56" s="6">
        <f>'bookings (14)'!$AB56+'bookings (14)'!$AC56+'bookings (14)'!$AF56</f>
        <v>10</v>
      </c>
      <c r="AH56" s="6" t="b">
        <f>IF('bookings (14)'!$AG56='bookings (14)'!$AD56,TRUE,FALSE)</f>
        <v>1</v>
      </c>
      <c r="AN56" s="11">
        <v>20452293</v>
      </c>
      <c r="AO56" s="12" t="s">
        <v>40</v>
      </c>
    </row>
    <row r="57" spans="1:41" ht="14.25" customHeight="1" x14ac:dyDescent="0.25">
      <c r="A57" s="6">
        <v>24303602</v>
      </c>
      <c r="B57" s="6" t="s">
        <v>34</v>
      </c>
      <c r="C57" s="6" t="s">
        <v>287</v>
      </c>
      <c r="D57" s="6" t="s">
        <v>288</v>
      </c>
      <c r="E57" s="6" t="s">
        <v>289</v>
      </c>
      <c r="F57" s="6" t="s">
        <v>79</v>
      </c>
      <c r="G57" s="6">
        <v>4</v>
      </c>
      <c r="H57" s="6">
        <v>2</v>
      </c>
      <c r="I57" s="6">
        <f>'bookings (14)'!$H57-'bookings (14)'!$J57</f>
        <v>2</v>
      </c>
      <c r="J57" s="6">
        <f>IF('bookings (14)'!$O57&lt;&gt;"Airbnb",'bookings (14)'!$T57/MIN('bookings (14)'!$G57,8),0)</f>
        <v>0</v>
      </c>
      <c r="K57" s="6">
        <v>439.5</v>
      </c>
      <c r="L57" s="6"/>
      <c r="M57" s="6">
        <v>109631916</v>
      </c>
      <c r="N57" s="6" t="s">
        <v>290</v>
      </c>
      <c r="O57" s="6" t="s">
        <v>40</v>
      </c>
      <c r="P57" s="6">
        <v>3</v>
      </c>
      <c r="Q57" s="6">
        <v>3</v>
      </c>
      <c r="R57" s="6">
        <v>24</v>
      </c>
      <c r="S57" s="6">
        <v>8</v>
      </c>
      <c r="T57" s="6">
        <v>0</v>
      </c>
      <c r="U57" s="6">
        <v>0</v>
      </c>
      <c r="V57" s="6" t="s">
        <v>291</v>
      </c>
      <c r="W57" s="6" t="s">
        <v>292</v>
      </c>
      <c r="X57" s="6" t="str">
        <f t="shared" ref="X57:Y57" si="55">LEFT(D57,10)</f>
        <v>2025-10-27</v>
      </c>
      <c r="Y57" s="6" t="str">
        <f t="shared" si="55"/>
        <v>2025-10-31</v>
      </c>
      <c r="Z57" s="10">
        <f>DATE(LEFT('bookings (14)'!$X57,4),MID('bookings (14)'!$X57,6,2),RIGHT('bookings (14)'!$X57,2))</f>
        <v>45957</v>
      </c>
      <c r="AA57" s="10">
        <f>DATE(LEFT('bookings (14)'!$Y57,4),MID('bookings (14)'!$Y57,6,2),RIGHT('bookings (14)'!$Y57,2))</f>
        <v>45961</v>
      </c>
      <c r="AB57" s="6">
        <f>IF('bookings (14)'!$G57&gt;8,'bookings (14)'!$I57*8,'bookings (14)'!$I57*'bookings (14)'!$G57)</f>
        <v>8</v>
      </c>
      <c r="AC57" s="6">
        <f>IF('bookings (14)'!$G57&lt;8,'bookings (14)'!$J57*'bookings (14)'!$G57,'bookings (14)'!$J57*8)</f>
        <v>0</v>
      </c>
      <c r="AD57" s="6">
        <f>'bookings (14)'!$H57*'bookings (14)'!$G57</f>
        <v>8</v>
      </c>
      <c r="AE57" s="6">
        <f>IF('bookings (14)'!$G57&gt;8,'bookings (14)'!$I57,0)</f>
        <v>0</v>
      </c>
      <c r="AF57" s="6">
        <f>IF('bookings (14)'!$G57&gt;8,'bookings (14)'!$I57*('bookings (14)'!$G57-8),0)</f>
        <v>0</v>
      </c>
      <c r="AG57" s="6">
        <f>'bookings (14)'!$AB57+'bookings (14)'!$AC57+'bookings (14)'!$AF57</f>
        <v>8</v>
      </c>
      <c r="AH57" s="6" t="b">
        <f>IF('bookings (14)'!$AG57='bookings (14)'!$AD57,TRUE,FALSE)</f>
        <v>1</v>
      </c>
      <c r="AN57" s="13">
        <v>20497576</v>
      </c>
      <c r="AO57" s="14" t="s">
        <v>40</v>
      </c>
    </row>
    <row r="58" spans="1:41" ht="14.25" customHeight="1" x14ac:dyDescent="0.25">
      <c r="A58" s="6">
        <v>23014826</v>
      </c>
      <c r="B58" s="6"/>
      <c r="C58" s="6" t="s">
        <v>293</v>
      </c>
      <c r="D58" s="6" t="s">
        <v>263</v>
      </c>
      <c r="E58" s="6" t="s">
        <v>294</v>
      </c>
      <c r="F58" s="6" t="s">
        <v>73</v>
      </c>
      <c r="G58" s="6">
        <v>27</v>
      </c>
      <c r="H58" s="6">
        <v>1</v>
      </c>
      <c r="I58" s="6">
        <f>'bookings (14)'!$H58-'bookings (14)'!$J58</f>
        <v>1</v>
      </c>
      <c r="J58" s="6">
        <f>IF('bookings (14)'!$O58&lt;&gt;"Airbnb",'bookings (14)'!$T58/MIN('bookings (14)'!$G58,8),0)</f>
        <v>0</v>
      </c>
      <c r="K58" s="6">
        <v>3286</v>
      </c>
      <c r="L58" s="6"/>
      <c r="M58" s="6">
        <v>105018696</v>
      </c>
      <c r="N58" s="6" t="s">
        <v>295</v>
      </c>
      <c r="O58" s="6" t="s">
        <v>223</v>
      </c>
      <c r="P58" s="6"/>
      <c r="Q58" s="6">
        <v>3</v>
      </c>
      <c r="R58" s="6"/>
      <c r="S58" s="6"/>
      <c r="T58" s="6"/>
      <c r="U58" s="6"/>
      <c r="V58" s="6"/>
      <c r="W58" s="6"/>
      <c r="X58" s="6" t="str">
        <f t="shared" ref="X58:Y58" si="56">LEFT(D58,10)</f>
        <v>2025-10-28</v>
      </c>
      <c r="Y58" s="6" t="str">
        <f t="shared" si="56"/>
        <v>2025-11-24</v>
      </c>
      <c r="Z58" s="10">
        <f>DATE(LEFT('bookings (14)'!$X58,4),MID('bookings (14)'!$X58,6,2),RIGHT('bookings (14)'!$X58,2))</f>
        <v>45958</v>
      </c>
      <c r="AA58" s="10">
        <f>DATE(LEFT('bookings (14)'!$Y58,4),MID('bookings (14)'!$Y58,6,2),RIGHT('bookings (14)'!$Y58,2))</f>
        <v>45985</v>
      </c>
      <c r="AB58" s="6">
        <f>IF('bookings (14)'!$G58&gt;8,'bookings (14)'!$I58*8,'bookings (14)'!$I58*'bookings (14)'!$G58)</f>
        <v>8</v>
      </c>
      <c r="AC58" s="6">
        <f>IF('bookings (14)'!$G58&lt;8,'bookings (14)'!$J58*'bookings (14)'!$G58,'bookings (14)'!$J58*8)</f>
        <v>0</v>
      </c>
      <c r="AD58" s="6">
        <f>'bookings (14)'!$H58*'bookings (14)'!$G58</f>
        <v>27</v>
      </c>
      <c r="AE58" s="6">
        <f>IF('bookings (14)'!$G58&gt;8,'bookings (14)'!$I58,0)</f>
        <v>1</v>
      </c>
      <c r="AF58" s="6">
        <f>IF('bookings (14)'!$G58&gt;8,'bookings (14)'!$I58*('bookings (14)'!$G58-8),0)</f>
        <v>19</v>
      </c>
      <c r="AG58" s="6">
        <f>'bookings (14)'!$AB58+'bookings (14)'!$AC58+'bookings (14)'!$AF58</f>
        <v>27</v>
      </c>
      <c r="AH58" s="6" t="b">
        <f>IF('bookings (14)'!$AG58='bookings (14)'!$AD58,TRUE,FALSE)</f>
        <v>1</v>
      </c>
      <c r="AN58" s="11">
        <v>20510565</v>
      </c>
      <c r="AO58" s="12" t="s">
        <v>40</v>
      </c>
    </row>
    <row r="59" spans="1:41" ht="14.25" customHeight="1" x14ac:dyDescent="0.25">
      <c r="A59" s="6">
        <v>25283925</v>
      </c>
      <c r="B59" s="6" t="s">
        <v>34</v>
      </c>
      <c r="C59" s="6" t="s">
        <v>296</v>
      </c>
      <c r="D59" s="6" t="s">
        <v>263</v>
      </c>
      <c r="E59" s="6" t="s">
        <v>297</v>
      </c>
      <c r="F59" s="6" t="s">
        <v>197</v>
      </c>
      <c r="G59" s="6">
        <v>2</v>
      </c>
      <c r="H59" s="6">
        <v>4</v>
      </c>
      <c r="I59" s="6">
        <f>'bookings (14)'!$H59-'bookings (14)'!$J59</f>
        <v>2</v>
      </c>
      <c r="J59" s="6">
        <f>IF('bookings (14)'!$O59&lt;&gt;"Airbnb",'bookings (14)'!$T59/MIN('bookings (14)'!$G59,8),0)</f>
        <v>2</v>
      </c>
      <c r="K59" s="6">
        <v>252</v>
      </c>
      <c r="L59" s="6"/>
      <c r="M59" s="6">
        <v>113560706</v>
      </c>
      <c r="N59" s="6" t="s">
        <v>298</v>
      </c>
      <c r="O59" s="6" t="s">
        <v>40</v>
      </c>
      <c r="P59" s="6">
        <v>3</v>
      </c>
      <c r="Q59" s="6">
        <v>3</v>
      </c>
      <c r="R59" s="6">
        <v>12</v>
      </c>
      <c r="S59" s="6">
        <v>4</v>
      </c>
      <c r="T59" s="6">
        <v>4</v>
      </c>
      <c r="U59" s="6">
        <v>0</v>
      </c>
      <c r="V59" s="6"/>
      <c r="W59" s="6"/>
      <c r="X59" s="6" t="str">
        <f t="shared" ref="X59:Y59" si="57">LEFT(D59,10)</f>
        <v>2025-10-28</v>
      </c>
      <c r="Y59" s="6" t="str">
        <f t="shared" si="57"/>
        <v>2025-10-30</v>
      </c>
      <c r="Z59" s="10">
        <f>DATE(LEFT('bookings (14)'!$X59,4),MID('bookings (14)'!$X59,6,2),RIGHT('bookings (14)'!$X59,2))</f>
        <v>45958</v>
      </c>
      <c r="AA59" s="10">
        <f>DATE(LEFT('bookings (14)'!$Y59,4),MID('bookings (14)'!$Y59,6,2),RIGHT('bookings (14)'!$Y59,2))</f>
        <v>45960</v>
      </c>
      <c r="AB59" s="6">
        <f>IF('bookings (14)'!$G59&gt;8,'bookings (14)'!$I59*8,'bookings (14)'!$I59*'bookings (14)'!$G59)</f>
        <v>4</v>
      </c>
      <c r="AC59" s="6">
        <f>IF('bookings (14)'!$G59&lt;8,'bookings (14)'!$J59*'bookings (14)'!$G59,'bookings (14)'!$J59*8)</f>
        <v>4</v>
      </c>
      <c r="AD59" s="6">
        <f>'bookings (14)'!$H59*'bookings (14)'!$G59</f>
        <v>8</v>
      </c>
      <c r="AE59" s="6">
        <f>IF('bookings (14)'!$G59&gt;8,'bookings (14)'!$I59,0)</f>
        <v>0</v>
      </c>
      <c r="AF59" s="6">
        <f>IF('bookings (14)'!$G59&gt;8,'bookings (14)'!$I59*('bookings (14)'!$G59-8),0)</f>
        <v>0</v>
      </c>
      <c r="AG59" s="6">
        <f>'bookings (14)'!$AB59+'bookings (14)'!$AC59+'bookings (14)'!$AF59</f>
        <v>8</v>
      </c>
      <c r="AH59" s="6" t="b">
        <f>IF('bookings (14)'!$AG59='bookings (14)'!$AD59,TRUE,FALSE)</f>
        <v>1</v>
      </c>
      <c r="AN59" s="13">
        <v>20523290</v>
      </c>
      <c r="AO59" s="14" t="s">
        <v>47</v>
      </c>
    </row>
    <row r="60" spans="1:41" ht="14.25" customHeight="1" x14ac:dyDescent="0.25">
      <c r="A60" s="6">
        <v>25190213</v>
      </c>
      <c r="B60" s="6" t="s">
        <v>34</v>
      </c>
      <c r="C60" s="6" t="s">
        <v>299</v>
      </c>
      <c r="D60" s="6" t="s">
        <v>300</v>
      </c>
      <c r="E60" s="6" t="s">
        <v>301</v>
      </c>
      <c r="F60" s="6" t="s">
        <v>172</v>
      </c>
      <c r="G60" s="6">
        <v>4</v>
      </c>
      <c r="H60" s="6">
        <v>1</v>
      </c>
      <c r="I60" s="6">
        <f>'bookings (14)'!$H60-'bookings (14)'!$J60</f>
        <v>1</v>
      </c>
      <c r="J60" s="6">
        <f>IF('bookings (14)'!$O60&lt;&gt;"Airbnb",'bookings (14)'!$T60/MIN('bookings (14)'!$G60,8),0)</f>
        <v>0</v>
      </c>
      <c r="K60" s="6">
        <v>351.67</v>
      </c>
      <c r="L60" s="6"/>
      <c r="M60" s="6">
        <v>115310426</v>
      </c>
      <c r="N60" s="6" t="s">
        <v>302</v>
      </c>
      <c r="O60" s="6" t="s">
        <v>40</v>
      </c>
      <c r="P60" s="6">
        <v>0</v>
      </c>
      <c r="Q60" s="6">
        <v>3</v>
      </c>
      <c r="R60" s="6">
        <v>12</v>
      </c>
      <c r="S60" s="6">
        <v>4</v>
      </c>
      <c r="T60" s="6">
        <v>0</v>
      </c>
      <c r="U60" s="6">
        <v>0</v>
      </c>
      <c r="V60" s="6" t="s">
        <v>303</v>
      </c>
      <c r="W60" s="6" t="s">
        <v>304</v>
      </c>
      <c r="X60" s="6" t="str">
        <f t="shared" ref="X60:Y60" si="58">LEFT(D60,10)</f>
        <v>2025-10-29</v>
      </c>
      <c r="Y60" s="6" t="str">
        <f t="shared" si="58"/>
        <v>2025-11-02</v>
      </c>
      <c r="Z60" s="10">
        <f>DATE(LEFT('bookings (14)'!$X60,4),MID('bookings (14)'!$X60,6,2),RIGHT('bookings (14)'!$X60,2))</f>
        <v>45959</v>
      </c>
      <c r="AA60" s="10">
        <f>DATE(LEFT('bookings (14)'!$Y60,4),MID('bookings (14)'!$Y60,6,2),RIGHT('bookings (14)'!$Y60,2))</f>
        <v>45963</v>
      </c>
      <c r="AB60" s="6">
        <f>IF('bookings (14)'!$G60&gt;8,'bookings (14)'!$I60*8,'bookings (14)'!$I60*'bookings (14)'!$G60)</f>
        <v>4</v>
      </c>
      <c r="AC60" s="6">
        <f>IF('bookings (14)'!$G60&lt;8,'bookings (14)'!$J60*'bookings (14)'!$G60,'bookings (14)'!$J60*8)</f>
        <v>0</v>
      </c>
      <c r="AD60" s="6">
        <f>'bookings (14)'!$H60*'bookings (14)'!$G60</f>
        <v>4</v>
      </c>
      <c r="AE60" s="6">
        <f>IF('bookings (14)'!$G60&gt;8,'bookings (14)'!$I60,0)</f>
        <v>0</v>
      </c>
      <c r="AF60" s="6">
        <f>IF('bookings (14)'!$G60&gt;8,'bookings (14)'!$I60*('bookings (14)'!$G60-8),0)</f>
        <v>0</v>
      </c>
      <c r="AG60" s="6">
        <f>'bookings (14)'!$AB60+'bookings (14)'!$AC60+'bookings (14)'!$AF60</f>
        <v>4</v>
      </c>
      <c r="AH60" s="6" t="b">
        <f>IF('bookings (14)'!$AG60='bookings (14)'!$AD60,TRUE,FALSE)</f>
        <v>1</v>
      </c>
      <c r="AN60" s="11">
        <v>20528918</v>
      </c>
      <c r="AO60" s="12" t="s">
        <v>40</v>
      </c>
    </row>
    <row r="61" spans="1:41" ht="14.25" customHeight="1" x14ac:dyDescent="0.25">
      <c r="A61" s="6">
        <v>25306270</v>
      </c>
      <c r="B61" s="6" t="s">
        <v>34</v>
      </c>
      <c r="C61" s="6" t="s">
        <v>305</v>
      </c>
      <c r="D61" s="6" t="s">
        <v>306</v>
      </c>
      <c r="E61" s="6" t="s">
        <v>307</v>
      </c>
      <c r="F61" s="6" t="s">
        <v>52</v>
      </c>
      <c r="G61" s="6">
        <v>4</v>
      </c>
      <c r="H61" s="6">
        <v>1</v>
      </c>
      <c r="I61" s="6">
        <f>'bookings (14)'!$H61-'bookings (14)'!$J61</f>
        <v>1</v>
      </c>
      <c r="J61" s="6">
        <f>IF('bookings (14)'!$O61&lt;&gt;"Airbnb",'bookings (14)'!$T61/MIN('bookings (14)'!$G61,8),0)</f>
        <v>0</v>
      </c>
      <c r="K61" s="6">
        <v>340.27</v>
      </c>
      <c r="L61" s="6"/>
      <c r="M61" s="6">
        <v>115912356</v>
      </c>
      <c r="N61" s="6" t="s">
        <v>308</v>
      </c>
      <c r="O61" s="6" t="s">
        <v>47</v>
      </c>
      <c r="P61" s="6">
        <v>0</v>
      </c>
      <c r="Q61" s="6">
        <v>3</v>
      </c>
      <c r="R61" s="6">
        <v>0</v>
      </c>
      <c r="S61" s="6">
        <v>0</v>
      </c>
      <c r="T61" s="6">
        <v>4</v>
      </c>
      <c r="U61" s="6">
        <v>4</v>
      </c>
      <c r="V61" s="6" t="s">
        <v>309</v>
      </c>
      <c r="W61" s="6">
        <v>213560611530</v>
      </c>
      <c r="X61" s="6" t="str">
        <f t="shared" ref="X61:Y61" si="59">LEFT(D61,10)</f>
        <v>2025-10-29</v>
      </c>
      <c r="Y61" s="6" t="str">
        <f t="shared" si="59"/>
        <v>2025-11-02</v>
      </c>
      <c r="Z61" s="10">
        <f>DATE(LEFT('bookings (14)'!$X61,4),MID('bookings (14)'!$X61,6,2),RIGHT('bookings (14)'!$X61,2))</f>
        <v>45959</v>
      </c>
      <c r="AA61" s="10">
        <f>DATE(LEFT('bookings (14)'!$Y61,4),MID('bookings (14)'!$Y61,6,2),RIGHT('bookings (14)'!$Y61,2))</f>
        <v>45963</v>
      </c>
      <c r="AB61" s="6">
        <f>IF('bookings (14)'!$G61&gt;8,'bookings (14)'!$I61*8,'bookings (14)'!$I61*'bookings (14)'!$G61)</f>
        <v>4</v>
      </c>
      <c r="AC61" s="6">
        <f>IF('bookings (14)'!$G61&lt;8,'bookings (14)'!$J61*'bookings (14)'!$G61,'bookings (14)'!$J61*8)</f>
        <v>0</v>
      </c>
      <c r="AD61" s="6">
        <f>'bookings (14)'!$H61*'bookings (14)'!$G61</f>
        <v>4</v>
      </c>
      <c r="AE61" s="6">
        <f>IF('bookings (14)'!$G61&gt;8,'bookings (14)'!$I61,0)</f>
        <v>0</v>
      </c>
      <c r="AF61" s="6">
        <f>IF('bookings (14)'!$G61&gt;8,'bookings (14)'!$I61*('bookings (14)'!$G61-8),0)</f>
        <v>0</v>
      </c>
      <c r="AG61" s="6">
        <f>'bookings (14)'!$AB61+'bookings (14)'!$AC61+'bookings (14)'!$AF61</f>
        <v>4</v>
      </c>
      <c r="AH61" s="6" t="b">
        <f>IF('bookings (14)'!$AG61='bookings (14)'!$AD61,TRUE,FALSE)</f>
        <v>1</v>
      </c>
      <c r="AN61" s="13">
        <v>20529459</v>
      </c>
      <c r="AO61" s="14" t="s">
        <v>40</v>
      </c>
    </row>
    <row r="62" spans="1:41" ht="14.25" customHeight="1" x14ac:dyDescent="0.25">
      <c r="A62" s="6">
        <v>25285471</v>
      </c>
      <c r="B62" s="6" t="s">
        <v>34</v>
      </c>
      <c r="C62" s="6" t="s">
        <v>310</v>
      </c>
      <c r="D62" s="6" t="s">
        <v>311</v>
      </c>
      <c r="E62" s="6" t="s">
        <v>312</v>
      </c>
      <c r="F62" s="6" t="s">
        <v>38</v>
      </c>
      <c r="G62" s="6">
        <v>2</v>
      </c>
      <c r="H62" s="6">
        <v>2</v>
      </c>
      <c r="I62" s="6">
        <f>'bookings (14)'!$H62-'bookings (14)'!$J62</f>
        <v>2</v>
      </c>
      <c r="J62" s="6">
        <f>IF('bookings (14)'!$O62&lt;&gt;"Airbnb",'bookings (14)'!$T62/MIN('bookings (14)'!$G62,8),0)</f>
        <v>0</v>
      </c>
      <c r="K62" s="6">
        <v>176.63</v>
      </c>
      <c r="L62" s="6"/>
      <c r="M62" s="6">
        <v>115789136</v>
      </c>
      <c r="N62" s="6" t="s">
        <v>313</v>
      </c>
      <c r="O62" s="6" t="s">
        <v>40</v>
      </c>
      <c r="P62" s="6">
        <v>0</v>
      </c>
      <c r="Q62" s="6">
        <v>3</v>
      </c>
      <c r="R62" s="6">
        <v>12</v>
      </c>
      <c r="S62" s="6">
        <v>4</v>
      </c>
      <c r="T62" s="6">
        <v>0</v>
      </c>
      <c r="U62" s="6">
        <v>0</v>
      </c>
      <c r="V62" s="6" t="s">
        <v>314</v>
      </c>
      <c r="W62" s="6" t="s">
        <v>315</v>
      </c>
      <c r="X62" s="6" t="str">
        <f t="shared" ref="X62:Y62" si="60">LEFT(D62,10)</f>
        <v>2025-10-30</v>
      </c>
      <c r="Y62" s="6" t="str">
        <f t="shared" si="60"/>
        <v>2025-11-01</v>
      </c>
      <c r="Z62" s="10">
        <f>DATE(LEFT('bookings (14)'!$X62,4),MID('bookings (14)'!$X62,6,2),RIGHT('bookings (14)'!$X62,2))</f>
        <v>45960</v>
      </c>
      <c r="AA62" s="10">
        <f>DATE(LEFT('bookings (14)'!$Y62,4),MID('bookings (14)'!$Y62,6,2),RIGHT('bookings (14)'!$Y62,2))</f>
        <v>45962</v>
      </c>
      <c r="AB62" s="6">
        <f>IF('bookings (14)'!$G62&gt;8,'bookings (14)'!$I62*8,'bookings (14)'!$I62*'bookings (14)'!$G62)</f>
        <v>4</v>
      </c>
      <c r="AC62" s="6">
        <f>IF('bookings (14)'!$G62&lt;8,'bookings (14)'!$J62*'bookings (14)'!$G62,'bookings (14)'!$J62*8)</f>
        <v>0</v>
      </c>
      <c r="AD62" s="6">
        <f>'bookings (14)'!$H62*'bookings (14)'!$G62</f>
        <v>4</v>
      </c>
      <c r="AE62" s="6">
        <f>IF('bookings (14)'!$G62&gt;8,'bookings (14)'!$I62,0)</f>
        <v>0</v>
      </c>
      <c r="AF62" s="6">
        <f>IF('bookings (14)'!$G62&gt;8,'bookings (14)'!$I62*('bookings (14)'!$G62-8),0)</f>
        <v>0</v>
      </c>
      <c r="AG62" s="6">
        <f>'bookings (14)'!$AB62+'bookings (14)'!$AC62+'bookings (14)'!$AF62</f>
        <v>4</v>
      </c>
      <c r="AH62" s="6" t="b">
        <f>IF('bookings (14)'!$AG62='bookings (14)'!$AD62,TRUE,FALSE)</f>
        <v>1</v>
      </c>
      <c r="AN62" s="11">
        <v>20534862</v>
      </c>
      <c r="AO62" s="12" t="s">
        <v>40</v>
      </c>
    </row>
    <row r="63" spans="1:41" ht="14.25" customHeight="1" x14ac:dyDescent="0.25">
      <c r="A63" s="6">
        <v>25244722</v>
      </c>
      <c r="B63" s="6" t="s">
        <v>34</v>
      </c>
      <c r="C63" s="6" t="s">
        <v>316</v>
      </c>
      <c r="D63" s="6" t="s">
        <v>317</v>
      </c>
      <c r="E63" s="6" t="s">
        <v>318</v>
      </c>
      <c r="F63" s="6" t="s">
        <v>45</v>
      </c>
      <c r="G63" s="6">
        <v>3</v>
      </c>
      <c r="H63" s="6">
        <v>1</v>
      </c>
      <c r="I63" s="6">
        <f>'bookings (14)'!$H63-'bookings (14)'!$J63</f>
        <v>1</v>
      </c>
      <c r="J63" s="6">
        <f>IF('bookings (14)'!$O63&lt;&gt;"Airbnb",'bookings (14)'!$T63/MIN('bookings (14)'!$G63,8),0)</f>
        <v>0</v>
      </c>
      <c r="K63" s="6">
        <v>322.47000000000003</v>
      </c>
      <c r="L63" s="6"/>
      <c r="M63" s="6">
        <v>115573341</v>
      </c>
      <c r="N63" s="6" t="s">
        <v>319</v>
      </c>
      <c r="O63" s="6" t="s">
        <v>47</v>
      </c>
      <c r="P63" s="6">
        <v>0</v>
      </c>
      <c r="Q63" s="6">
        <v>3</v>
      </c>
      <c r="R63" s="6">
        <v>0</v>
      </c>
      <c r="S63" s="6">
        <v>0</v>
      </c>
      <c r="T63" s="6">
        <v>3</v>
      </c>
      <c r="U63" s="6">
        <v>3</v>
      </c>
      <c r="V63" s="6" t="s">
        <v>320</v>
      </c>
      <c r="W63" s="6">
        <v>393476463628</v>
      </c>
      <c r="X63" s="6" t="str">
        <f t="shared" ref="X63:Y63" si="61">LEFT(D63,10)</f>
        <v>2025-10-31</v>
      </c>
      <c r="Y63" s="6" t="str">
        <f t="shared" si="61"/>
        <v>2025-11-03</v>
      </c>
      <c r="Z63" s="10">
        <f>DATE(LEFT('bookings (14)'!$X63,4),MID('bookings (14)'!$X63,6,2),RIGHT('bookings (14)'!$X63,2))</f>
        <v>45961</v>
      </c>
      <c r="AA63" s="10">
        <f>DATE(LEFT('bookings (14)'!$Y63,4),MID('bookings (14)'!$Y63,6,2),RIGHT('bookings (14)'!$Y63,2))</f>
        <v>45964</v>
      </c>
      <c r="AB63" s="6">
        <f>IF('bookings (14)'!$G63&gt;8,'bookings (14)'!$I63*8,'bookings (14)'!$I63*'bookings (14)'!$G63)</f>
        <v>3</v>
      </c>
      <c r="AC63" s="6">
        <f>IF('bookings (14)'!$G63&lt;8,'bookings (14)'!$J63*'bookings (14)'!$G63,'bookings (14)'!$J63*8)</f>
        <v>0</v>
      </c>
      <c r="AD63" s="6">
        <f>'bookings (14)'!$H63*'bookings (14)'!$G63</f>
        <v>3</v>
      </c>
      <c r="AE63" s="6">
        <f>IF('bookings (14)'!$G63&gt;8,'bookings (14)'!$I63,0)</f>
        <v>0</v>
      </c>
      <c r="AF63" s="6">
        <f>IF('bookings (14)'!$G63&gt;8,'bookings (14)'!$I63*('bookings (14)'!$G63-8),0)</f>
        <v>0</v>
      </c>
      <c r="AG63" s="6">
        <f>'bookings (14)'!$AB63+'bookings (14)'!$AC63+'bookings (14)'!$AF63</f>
        <v>3</v>
      </c>
      <c r="AH63" s="6" t="b">
        <f>IF('bookings (14)'!$AG63='bookings (14)'!$AD63,TRUE,FALSE)</f>
        <v>1</v>
      </c>
      <c r="AN63" s="13">
        <v>20554686</v>
      </c>
      <c r="AO63" s="14" t="s">
        <v>40</v>
      </c>
    </row>
    <row r="64" spans="1:41" ht="14.25" customHeight="1" x14ac:dyDescent="0.25">
      <c r="A64" s="6">
        <v>25286589</v>
      </c>
      <c r="B64" s="6" t="s">
        <v>34</v>
      </c>
      <c r="C64" s="6" t="s">
        <v>321</v>
      </c>
      <c r="D64" s="6" t="s">
        <v>317</v>
      </c>
      <c r="E64" s="6" t="s">
        <v>318</v>
      </c>
      <c r="F64" s="6" t="s">
        <v>197</v>
      </c>
      <c r="G64" s="6">
        <v>3</v>
      </c>
      <c r="H64" s="6">
        <v>4</v>
      </c>
      <c r="I64" s="6">
        <f>'bookings (14)'!$H64-'bookings (14)'!$J64</f>
        <v>2</v>
      </c>
      <c r="J64" s="6">
        <f>IF('bookings (14)'!$O64&lt;&gt;"Airbnb",'bookings (14)'!$T64/MIN('bookings (14)'!$G64,8),0)</f>
        <v>2</v>
      </c>
      <c r="K64" s="6">
        <v>404.1</v>
      </c>
      <c r="L64" s="6"/>
      <c r="M64" s="6">
        <v>115794776</v>
      </c>
      <c r="N64" s="6" t="s">
        <v>322</v>
      </c>
      <c r="O64" s="6" t="s">
        <v>40</v>
      </c>
      <c r="P64" s="6">
        <v>3</v>
      </c>
      <c r="Q64" s="6">
        <v>3</v>
      </c>
      <c r="R64" s="6">
        <v>18</v>
      </c>
      <c r="S64" s="6">
        <v>6</v>
      </c>
      <c r="T64" s="6">
        <v>6</v>
      </c>
      <c r="U64" s="6">
        <v>0</v>
      </c>
      <c r="V64" s="6" t="s">
        <v>323</v>
      </c>
      <c r="W64" s="6" t="s">
        <v>324</v>
      </c>
      <c r="X64" s="6" t="str">
        <f t="shared" ref="X64:Y64" si="62">LEFT(D64,10)</f>
        <v>2025-10-31</v>
      </c>
      <c r="Y64" s="6" t="str">
        <f t="shared" si="62"/>
        <v>2025-11-03</v>
      </c>
      <c r="Z64" s="10">
        <f>DATE(LEFT('bookings (14)'!$X64,4),MID('bookings (14)'!$X64,6,2),RIGHT('bookings (14)'!$X64,2))</f>
        <v>45961</v>
      </c>
      <c r="AA64" s="10">
        <f>DATE(LEFT('bookings (14)'!$Y64,4),MID('bookings (14)'!$Y64,6,2),RIGHT('bookings (14)'!$Y64,2))</f>
        <v>45964</v>
      </c>
      <c r="AB64" s="6">
        <f>IF('bookings (14)'!$G64&gt;8,'bookings (14)'!$I64*8,'bookings (14)'!$I64*'bookings (14)'!$G64)</f>
        <v>6</v>
      </c>
      <c r="AC64" s="6">
        <f>IF('bookings (14)'!$G64&lt;8,'bookings (14)'!$J64*'bookings (14)'!$G64,'bookings (14)'!$J64*8)</f>
        <v>6</v>
      </c>
      <c r="AD64" s="6">
        <f>'bookings (14)'!$H64*'bookings (14)'!$G64</f>
        <v>12</v>
      </c>
      <c r="AE64" s="6">
        <f>IF('bookings (14)'!$G64&gt;8,'bookings (14)'!$I64,0)</f>
        <v>0</v>
      </c>
      <c r="AF64" s="6">
        <f>IF('bookings (14)'!$G64&gt;8,'bookings (14)'!$I64*('bookings (14)'!$G64-8),0)</f>
        <v>0</v>
      </c>
      <c r="AG64" s="6">
        <f>'bookings (14)'!$AB64+'bookings (14)'!$AC64+'bookings (14)'!$AF64</f>
        <v>12</v>
      </c>
      <c r="AH64" s="6" t="b">
        <f>IF('bookings (14)'!$AG64='bookings (14)'!$AD64,TRUE,FALSE)</f>
        <v>1</v>
      </c>
      <c r="AN64" s="11">
        <v>20560851</v>
      </c>
      <c r="AO64" s="12" t="s">
        <v>47</v>
      </c>
    </row>
    <row r="65" spans="1:41" ht="14.25" customHeight="1" x14ac:dyDescent="0.25">
      <c r="A65" s="6">
        <v>25325949</v>
      </c>
      <c r="B65" s="6" t="s">
        <v>34</v>
      </c>
      <c r="C65" s="6" t="s">
        <v>325</v>
      </c>
      <c r="D65" s="6" t="s">
        <v>284</v>
      </c>
      <c r="E65" s="6" t="s">
        <v>307</v>
      </c>
      <c r="F65" s="6" t="s">
        <v>57</v>
      </c>
      <c r="G65" s="6">
        <v>2</v>
      </c>
      <c r="H65" s="6">
        <v>2</v>
      </c>
      <c r="I65" s="6">
        <f>'bookings (14)'!$H65-'bookings (14)'!$J65</f>
        <v>2</v>
      </c>
      <c r="J65" s="6">
        <f>IF('bookings (14)'!$O65&lt;&gt;"Airbnb",'bookings (14)'!$T65/MIN('bookings (14)'!$G65,8),0)</f>
        <v>0</v>
      </c>
      <c r="K65" s="6">
        <v>194.4</v>
      </c>
      <c r="L65" s="6"/>
      <c r="M65" s="6">
        <v>116021181</v>
      </c>
      <c r="N65" s="6" t="s">
        <v>326</v>
      </c>
      <c r="O65" s="6" t="s">
        <v>40</v>
      </c>
      <c r="P65" s="6">
        <v>3</v>
      </c>
      <c r="Q65" s="6">
        <v>3</v>
      </c>
      <c r="R65" s="6">
        <v>12</v>
      </c>
      <c r="S65" s="6">
        <v>4</v>
      </c>
      <c r="T65" s="6">
        <v>0</v>
      </c>
      <c r="U65" s="6">
        <v>0</v>
      </c>
      <c r="V65" s="6" t="s">
        <v>327</v>
      </c>
      <c r="W65" s="6" t="s">
        <v>328</v>
      </c>
      <c r="X65" s="6" t="str">
        <f t="shared" ref="X65:Y65" si="63">LEFT(D65,10)</f>
        <v>2025-10-31</v>
      </c>
      <c r="Y65" s="6" t="str">
        <f t="shared" si="63"/>
        <v>2025-11-02</v>
      </c>
      <c r="Z65" s="10">
        <f>DATE(LEFT('bookings (14)'!$X65,4),MID('bookings (14)'!$X65,6,2),RIGHT('bookings (14)'!$X65,2))</f>
        <v>45961</v>
      </c>
      <c r="AA65" s="10">
        <f>DATE(LEFT('bookings (14)'!$Y65,4),MID('bookings (14)'!$Y65,6,2),RIGHT('bookings (14)'!$Y65,2))</f>
        <v>45963</v>
      </c>
      <c r="AB65" s="6">
        <f>IF('bookings (14)'!$G65&gt;8,'bookings (14)'!$I65*8,'bookings (14)'!$I65*'bookings (14)'!$G65)</f>
        <v>4</v>
      </c>
      <c r="AC65" s="6">
        <f>IF('bookings (14)'!$G65&lt;8,'bookings (14)'!$J65*'bookings (14)'!$G65,'bookings (14)'!$J65*8)</f>
        <v>0</v>
      </c>
      <c r="AD65" s="6">
        <f>'bookings (14)'!$H65*'bookings (14)'!$G65</f>
        <v>4</v>
      </c>
      <c r="AE65" s="6">
        <f>IF('bookings (14)'!$G65&gt;8,'bookings (14)'!$I65,0)</f>
        <v>0</v>
      </c>
      <c r="AF65" s="6">
        <f>IF('bookings (14)'!$G65&gt;8,'bookings (14)'!$I65*('bookings (14)'!$G65-8),0)</f>
        <v>0</v>
      </c>
      <c r="AG65" s="6">
        <f>'bookings (14)'!$AB65+'bookings (14)'!$AC65+'bookings (14)'!$AF65</f>
        <v>4</v>
      </c>
      <c r="AH65" s="6" t="b">
        <f>IF('bookings (14)'!$AG65='bookings (14)'!$AD65,TRUE,FALSE)</f>
        <v>1</v>
      </c>
      <c r="AN65" s="13">
        <v>20561432</v>
      </c>
      <c r="AO65" s="14" t="s">
        <v>223</v>
      </c>
    </row>
    <row r="66" spans="1:41" ht="14.25" customHeight="1" x14ac:dyDescent="0.25">
      <c r="A66" s="6">
        <v>25335780</v>
      </c>
      <c r="B66" s="6" t="s">
        <v>34</v>
      </c>
      <c r="C66" s="6" t="s">
        <v>329</v>
      </c>
      <c r="D66" s="6" t="s">
        <v>284</v>
      </c>
      <c r="E66" s="6" t="s">
        <v>307</v>
      </c>
      <c r="F66" s="6" t="s">
        <v>85</v>
      </c>
      <c r="G66" s="6">
        <v>2</v>
      </c>
      <c r="H66" s="6">
        <v>2</v>
      </c>
      <c r="I66" s="6">
        <f>'bookings (14)'!$H66-'bookings (14)'!$J66</f>
        <v>2</v>
      </c>
      <c r="J66" s="6">
        <f>IF('bookings (14)'!$O66&lt;&gt;"Airbnb",'bookings (14)'!$T66/MIN('bookings (14)'!$G66,8),0)</f>
        <v>0</v>
      </c>
      <c r="K66" s="6">
        <v>193.62</v>
      </c>
      <c r="L66" s="6"/>
      <c r="M66" s="6">
        <v>116014776</v>
      </c>
      <c r="N66" s="6" t="s">
        <v>330</v>
      </c>
      <c r="O66" s="6" t="s">
        <v>40</v>
      </c>
      <c r="P66" s="6">
        <v>3</v>
      </c>
      <c r="Q66" s="6">
        <v>3</v>
      </c>
      <c r="R66" s="6">
        <v>12</v>
      </c>
      <c r="S66" s="6">
        <v>4</v>
      </c>
      <c r="T66" s="6">
        <v>0</v>
      </c>
      <c r="U66" s="6">
        <v>0</v>
      </c>
      <c r="V66" s="6"/>
      <c r="W66" s="6"/>
      <c r="X66" s="6" t="str">
        <f t="shared" ref="X66:Y66" si="64">LEFT(D66,10)</f>
        <v>2025-10-31</v>
      </c>
      <c r="Y66" s="6" t="str">
        <f t="shared" si="64"/>
        <v>2025-11-02</v>
      </c>
      <c r="Z66" s="10">
        <f>DATE(LEFT('bookings (14)'!$X66,4),MID('bookings (14)'!$X66,6,2),RIGHT('bookings (14)'!$X66,2))</f>
        <v>45961</v>
      </c>
      <c r="AA66" s="10">
        <f>DATE(LEFT('bookings (14)'!$Y66,4),MID('bookings (14)'!$Y66,6,2),RIGHT('bookings (14)'!$Y66,2))</f>
        <v>45963</v>
      </c>
      <c r="AB66" s="6">
        <f>IF('bookings (14)'!$G66&gt;8,'bookings (14)'!$I66*8,'bookings (14)'!$I66*'bookings (14)'!$G66)</f>
        <v>4</v>
      </c>
      <c r="AC66" s="6">
        <f>IF('bookings (14)'!$G66&lt;8,'bookings (14)'!$J66*'bookings (14)'!$G66,'bookings (14)'!$J66*8)</f>
        <v>0</v>
      </c>
      <c r="AD66" s="6">
        <f>'bookings (14)'!$H66*'bookings (14)'!$G66</f>
        <v>4</v>
      </c>
      <c r="AE66" s="6">
        <f>IF('bookings (14)'!$G66&gt;8,'bookings (14)'!$I66,0)</f>
        <v>0</v>
      </c>
      <c r="AF66" s="6">
        <f>IF('bookings (14)'!$G66&gt;8,'bookings (14)'!$I66*('bookings (14)'!$G66-8),0)</f>
        <v>0</v>
      </c>
      <c r="AG66" s="6">
        <f>'bookings (14)'!$AB66+'bookings (14)'!$AC66+'bookings (14)'!$AF66</f>
        <v>4</v>
      </c>
      <c r="AH66" s="6" t="b">
        <f>IF('bookings (14)'!$AG66='bookings (14)'!$AD66,TRUE,FALSE)</f>
        <v>1</v>
      </c>
      <c r="AN66" s="11">
        <v>20581348</v>
      </c>
      <c r="AO66" s="12" t="s">
        <v>40</v>
      </c>
    </row>
    <row r="67" spans="1:41" ht="14.25" customHeight="1" x14ac:dyDescent="0.25">
      <c r="A67" s="6">
        <v>25335790</v>
      </c>
      <c r="B67" s="6" t="s">
        <v>34</v>
      </c>
      <c r="C67" s="6" t="s">
        <v>331</v>
      </c>
      <c r="D67" s="6" t="s">
        <v>317</v>
      </c>
      <c r="E67" s="6" t="s">
        <v>318</v>
      </c>
      <c r="F67" s="6" t="s">
        <v>67</v>
      </c>
      <c r="G67" s="6">
        <v>3</v>
      </c>
      <c r="H67" s="6">
        <v>2</v>
      </c>
      <c r="I67" s="6">
        <f>'bookings (14)'!$H67-'bookings (14)'!$J67</f>
        <v>2</v>
      </c>
      <c r="J67" s="6">
        <f>IF('bookings (14)'!$O67&lt;&gt;"Airbnb",'bookings (14)'!$T67/MIN('bookings (14)'!$G67,8),0)</f>
        <v>0</v>
      </c>
      <c r="K67" s="6">
        <v>290</v>
      </c>
      <c r="L67" s="6"/>
      <c r="M67" s="6">
        <v>116049741</v>
      </c>
      <c r="N67" s="6" t="s">
        <v>332</v>
      </c>
      <c r="O67" s="6" t="s">
        <v>47</v>
      </c>
      <c r="P67" s="6">
        <v>0</v>
      </c>
      <c r="Q67" s="6">
        <v>3</v>
      </c>
      <c r="R67" s="6">
        <v>0</v>
      </c>
      <c r="S67" s="6">
        <v>0</v>
      </c>
      <c r="T67" s="6">
        <v>6</v>
      </c>
      <c r="U67" s="6">
        <v>6</v>
      </c>
      <c r="V67" s="6" t="s">
        <v>333</v>
      </c>
      <c r="W67" s="6">
        <v>393339857194</v>
      </c>
      <c r="X67" s="6" t="str">
        <f t="shared" ref="X67:Y67" si="65">LEFT(D67,10)</f>
        <v>2025-10-31</v>
      </c>
      <c r="Y67" s="6" t="str">
        <f t="shared" si="65"/>
        <v>2025-11-03</v>
      </c>
      <c r="Z67" s="10">
        <f>DATE(LEFT('bookings (14)'!$X67,4),MID('bookings (14)'!$X67,6,2),RIGHT('bookings (14)'!$X67,2))</f>
        <v>45961</v>
      </c>
      <c r="AA67" s="10">
        <f>DATE(LEFT('bookings (14)'!$Y67,4),MID('bookings (14)'!$Y67,6,2),RIGHT('bookings (14)'!$Y67,2))</f>
        <v>45964</v>
      </c>
      <c r="AB67" s="6">
        <f>IF('bookings (14)'!$G67&gt;8,'bookings (14)'!$I67*8,'bookings (14)'!$I67*'bookings (14)'!$G67)</f>
        <v>6</v>
      </c>
      <c r="AC67" s="6">
        <f>IF('bookings (14)'!$G67&lt;8,'bookings (14)'!$J67*'bookings (14)'!$G67,'bookings (14)'!$J67*8)</f>
        <v>0</v>
      </c>
      <c r="AD67" s="6">
        <f>'bookings (14)'!$H67*'bookings (14)'!$G67</f>
        <v>6</v>
      </c>
      <c r="AE67" s="6">
        <f>IF('bookings (14)'!$G67&gt;8,'bookings (14)'!$I67,0)</f>
        <v>0</v>
      </c>
      <c r="AF67" s="6">
        <f>IF('bookings (14)'!$G67&gt;8,'bookings (14)'!$I67*('bookings (14)'!$G67-8),0)</f>
        <v>0</v>
      </c>
      <c r="AG67" s="6">
        <f>'bookings (14)'!$AB67+'bookings (14)'!$AC67+'bookings (14)'!$AF67</f>
        <v>6</v>
      </c>
      <c r="AH67" s="6" t="b">
        <f>IF('bookings (14)'!$AG67='bookings (14)'!$AD67,TRUE,FALSE)</f>
        <v>1</v>
      </c>
      <c r="AN67" s="13">
        <v>20584275</v>
      </c>
      <c r="AO67" s="14" t="s">
        <v>47</v>
      </c>
    </row>
    <row r="68" spans="1:41" ht="14.25" customHeight="1" x14ac:dyDescent="0.25">
      <c r="A68" s="6">
        <v>25197680</v>
      </c>
      <c r="B68" s="6" t="s">
        <v>34</v>
      </c>
      <c r="C68" s="6" t="s">
        <v>334</v>
      </c>
      <c r="D68" s="6" t="s">
        <v>335</v>
      </c>
      <c r="E68" s="6" t="s">
        <v>336</v>
      </c>
      <c r="F68" s="6" t="s">
        <v>38</v>
      </c>
      <c r="G68" s="6">
        <v>3</v>
      </c>
      <c r="H68" s="6">
        <v>2</v>
      </c>
      <c r="I68" s="6">
        <f>'bookings (14)'!$H68-'bookings (14)'!$J68</f>
        <v>2</v>
      </c>
      <c r="J68" s="6">
        <f>IF('bookings (14)'!$O68&lt;&gt;"Airbnb",'bookings (14)'!$T68/MIN('bookings (14)'!$G68,8),0)</f>
        <v>0</v>
      </c>
      <c r="K68" s="6">
        <v>250</v>
      </c>
      <c r="L68" s="6"/>
      <c r="M68" s="6">
        <v>115328286</v>
      </c>
      <c r="N68" s="6" t="s">
        <v>337</v>
      </c>
      <c r="O68" s="6" t="s">
        <v>223</v>
      </c>
      <c r="P68" s="6">
        <v>3</v>
      </c>
      <c r="Q68" s="6">
        <v>3</v>
      </c>
      <c r="R68" s="6">
        <v>18</v>
      </c>
      <c r="S68" s="6">
        <v>6</v>
      </c>
      <c r="T68" s="6">
        <v>0</v>
      </c>
      <c r="U68" s="6">
        <v>0</v>
      </c>
      <c r="V68" s="6" t="s">
        <v>338</v>
      </c>
      <c r="W68" s="6"/>
      <c r="X68" s="6" t="str">
        <f t="shared" ref="X68:Y68" si="66">LEFT(D68,10)</f>
        <v>2025-11-01</v>
      </c>
      <c r="Y68" s="6" t="str">
        <f t="shared" si="66"/>
        <v>2025-11-04</v>
      </c>
      <c r="Z68" s="10">
        <f>DATE(LEFT('bookings (14)'!$X68,4),MID('bookings (14)'!$X68,6,2),RIGHT('bookings (14)'!$X68,2))</f>
        <v>45962</v>
      </c>
      <c r="AA68" s="10">
        <f>DATE(LEFT('bookings (14)'!$Y68,4),MID('bookings (14)'!$Y68,6,2),RIGHT('bookings (14)'!$Y68,2))</f>
        <v>45965</v>
      </c>
      <c r="AB68" s="6">
        <f>IF('bookings (14)'!$G68&gt;8,'bookings (14)'!$I68*8,'bookings (14)'!$I68*'bookings (14)'!$G68)</f>
        <v>6</v>
      </c>
      <c r="AC68" s="6">
        <f>IF('bookings (14)'!$G68&lt;8,'bookings (14)'!$J68*'bookings (14)'!$G68,'bookings (14)'!$J68*8)</f>
        <v>0</v>
      </c>
      <c r="AD68" s="6">
        <f>'bookings (14)'!$H68*'bookings (14)'!$G68</f>
        <v>6</v>
      </c>
      <c r="AE68" s="6">
        <f>IF('bookings (14)'!$G68&gt;8,'bookings (14)'!$I68,0)</f>
        <v>0</v>
      </c>
      <c r="AF68" s="6">
        <f>IF('bookings (14)'!$G68&gt;8,'bookings (14)'!$I68*('bookings (14)'!$G68-8),0)</f>
        <v>0</v>
      </c>
      <c r="AG68" s="6">
        <f>'bookings (14)'!$AB68+'bookings (14)'!$AC68+'bookings (14)'!$AF68</f>
        <v>6</v>
      </c>
      <c r="AH68" s="6" t="b">
        <f>IF('bookings (14)'!$AG68='bookings (14)'!$AD68,TRUE,FALSE)</f>
        <v>1</v>
      </c>
      <c r="AN68" s="11">
        <v>20586754</v>
      </c>
      <c r="AO68" s="12" t="s">
        <v>40</v>
      </c>
    </row>
    <row r="69" spans="1:41" ht="14.25" customHeight="1" x14ac:dyDescent="0.25">
      <c r="A69" s="6">
        <v>23153798</v>
      </c>
      <c r="B69" s="6" t="s">
        <v>34</v>
      </c>
      <c r="C69" s="6" t="s">
        <v>339</v>
      </c>
      <c r="D69" s="6" t="s">
        <v>340</v>
      </c>
      <c r="E69" s="6" t="s">
        <v>341</v>
      </c>
      <c r="F69" s="6" t="s">
        <v>79</v>
      </c>
      <c r="G69" s="6">
        <v>4</v>
      </c>
      <c r="H69" s="6">
        <v>2</v>
      </c>
      <c r="I69" s="6">
        <f>'bookings (14)'!$H69-'bookings (14)'!$J69</f>
        <v>2</v>
      </c>
      <c r="J69" s="6">
        <f>IF('bookings (14)'!$O69&lt;&gt;"Airbnb",'bookings (14)'!$T69/MIN('bookings (14)'!$G69,8),0)</f>
        <v>0</v>
      </c>
      <c r="K69" s="6">
        <v>402</v>
      </c>
      <c r="L69" s="6"/>
      <c r="M69" s="6">
        <v>105517616</v>
      </c>
      <c r="N69" s="6" t="s">
        <v>342</v>
      </c>
      <c r="O69" s="6" t="s">
        <v>47</v>
      </c>
      <c r="P69" s="6">
        <v>0</v>
      </c>
      <c r="Q69" s="6">
        <v>3</v>
      </c>
      <c r="R69" s="6">
        <v>0</v>
      </c>
      <c r="S69" s="6">
        <v>0</v>
      </c>
      <c r="T69" s="6">
        <v>8</v>
      </c>
      <c r="U69" s="6">
        <v>8</v>
      </c>
      <c r="V69" s="6"/>
      <c r="W69" s="6">
        <v>33767847700</v>
      </c>
      <c r="X69" s="6" t="str">
        <f t="shared" ref="X69:Y69" si="67">LEFT(D69,10)</f>
        <v>2025-11-03</v>
      </c>
      <c r="Y69" s="6" t="str">
        <f t="shared" si="67"/>
        <v>2025-11-07</v>
      </c>
      <c r="Z69" s="10">
        <f>DATE(LEFT('bookings (14)'!$X69,4),MID('bookings (14)'!$X69,6,2),RIGHT('bookings (14)'!$X69,2))</f>
        <v>45964</v>
      </c>
      <c r="AA69" s="10">
        <f>DATE(LEFT('bookings (14)'!$Y69,4),MID('bookings (14)'!$Y69,6,2),RIGHT('bookings (14)'!$Y69,2))</f>
        <v>45968</v>
      </c>
      <c r="AB69" s="6">
        <f>IF('bookings (14)'!$G69&gt;8,'bookings (14)'!$I69*8,'bookings (14)'!$I69*'bookings (14)'!$G69)</f>
        <v>8</v>
      </c>
      <c r="AC69" s="6">
        <f>IF('bookings (14)'!$G69&lt;8,'bookings (14)'!$J69*'bookings (14)'!$G69,'bookings (14)'!$J69*8)</f>
        <v>0</v>
      </c>
      <c r="AD69" s="6">
        <f>'bookings (14)'!$H69*'bookings (14)'!$G69</f>
        <v>8</v>
      </c>
      <c r="AE69" s="6">
        <f>IF('bookings (14)'!$G69&gt;8,'bookings (14)'!$I69,0)</f>
        <v>0</v>
      </c>
      <c r="AF69" s="6">
        <f>IF('bookings (14)'!$G69&gt;8,'bookings (14)'!$I69*('bookings (14)'!$G69-8),0)</f>
        <v>0</v>
      </c>
      <c r="AG69" s="6">
        <f>'bookings (14)'!$AB69+'bookings (14)'!$AC69+'bookings (14)'!$AF69</f>
        <v>8</v>
      </c>
      <c r="AH69" s="6" t="b">
        <f>IF('bookings (14)'!$AG69='bookings (14)'!$AD69,TRUE,FALSE)</f>
        <v>1</v>
      </c>
      <c r="AN69" s="13">
        <v>20586771</v>
      </c>
      <c r="AO69" s="14" t="s">
        <v>40</v>
      </c>
    </row>
    <row r="70" spans="1:41" ht="14.25" customHeight="1" x14ac:dyDescent="0.25">
      <c r="A70" s="6">
        <v>24852222</v>
      </c>
      <c r="B70" s="6" t="s">
        <v>34</v>
      </c>
      <c r="C70" s="6" t="s">
        <v>220</v>
      </c>
      <c r="D70" s="6" t="s">
        <v>343</v>
      </c>
      <c r="E70" s="6" t="s">
        <v>344</v>
      </c>
      <c r="F70" s="6" t="s">
        <v>57</v>
      </c>
      <c r="G70" s="6">
        <v>4</v>
      </c>
      <c r="H70" s="6">
        <v>1</v>
      </c>
      <c r="I70" s="6">
        <f>'bookings (14)'!$H70-'bookings (14)'!$J70</f>
        <v>1</v>
      </c>
      <c r="J70" s="6">
        <f>IF('bookings (14)'!$O70&lt;&gt;"Airbnb",'bookings (14)'!$T70/MIN('bookings (14)'!$G70,8),0)</f>
        <v>0</v>
      </c>
      <c r="K70" s="6">
        <v>375</v>
      </c>
      <c r="L70" s="6"/>
      <c r="M70" s="6">
        <v>113261821</v>
      </c>
      <c r="N70" s="6" t="s">
        <v>345</v>
      </c>
      <c r="O70" s="6" t="s">
        <v>223</v>
      </c>
      <c r="P70" s="6">
        <v>3</v>
      </c>
      <c r="Q70" s="6">
        <v>3</v>
      </c>
      <c r="R70" s="6">
        <v>12</v>
      </c>
      <c r="S70" s="6">
        <v>4</v>
      </c>
      <c r="T70" s="6">
        <v>0</v>
      </c>
      <c r="U70" s="6">
        <v>0</v>
      </c>
      <c r="V70" s="6"/>
      <c r="W70" s="6"/>
      <c r="X70" s="6" t="str">
        <f t="shared" ref="X70:Y70" si="68">LEFT(D70,10)</f>
        <v>2025-11-03</v>
      </c>
      <c r="Y70" s="6" t="str">
        <f t="shared" si="68"/>
        <v>2025-11-07</v>
      </c>
      <c r="Z70" s="10">
        <f>DATE(LEFT('bookings (14)'!$X70,4),MID('bookings (14)'!$X70,6,2),RIGHT('bookings (14)'!$X70,2))</f>
        <v>45964</v>
      </c>
      <c r="AA70" s="10">
        <f>DATE(LEFT('bookings (14)'!$Y70,4),MID('bookings (14)'!$Y70,6,2),RIGHT('bookings (14)'!$Y70,2))</f>
        <v>45968</v>
      </c>
      <c r="AB70" s="6">
        <f>IF('bookings (14)'!$G70&gt;8,'bookings (14)'!$I70*8,'bookings (14)'!$I70*'bookings (14)'!$G70)</f>
        <v>4</v>
      </c>
      <c r="AC70" s="6">
        <f>IF('bookings (14)'!$G70&lt;8,'bookings (14)'!$J70*'bookings (14)'!$G70,'bookings (14)'!$J70*8)</f>
        <v>0</v>
      </c>
      <c r="AD70" s="6">
        <f>'bookings (14)'!$H70*'bookings (14)'!$G70</f>
        <v>4</v>
      </c>
      <c r="AE70" s="6">
        <f>IF('bookings (14)'!$G70&gt;8,'bookings (14)'!$I70,0)</f>
        <v>0</v>
      </c>
      <c r="AF70" s="6">
        <f>IF('bookings (14)'!$G70&gt;8,'bookings (14)'!$I70*('bookings (14)'!$G70-8),0)</f>
        <v>0</v>
      </c>
      <c r="AG70" s="6">
        <f>'bookings (14)'!$AB70+'bookings (14)'!$AC70+'bookings (14)'!$AF70</f>
        <v>4</v>
      </c>
      <c r="AH70" s="6" t="b">
        <f>IF('bookings (14)'!$AG70='bookings (14)'!$AD70,TRUE,FALSE)</f>
        <v>1</v>
      </c>
      <c r="AN70" s="11">
        <v>20595963</v>
      </c>
      <c r="AO70" s="12" t="s">
        <v>40</v>
      </c>
    </row>
    <row r="71" spans="1:41" ht="14.25" customHeight="1" x14ac:dyDescent="0.25">
      <c r="A71" s="6">
        <v>25322508</v>
      </c>
      <c r="B71" s="6" t="s">
        <v>34</v>
      </c>
      <c r="C71" s="6" t="s">
        <v>346</v>
      </c>
      <c r="D71" s="6" t="s">
        <v>343</v>
      </c>
      <c r="E71" s="6" t="s">
        <v>344</v>
      </c>
      <c r="F71" s="6" t="s">
        <v>85</v>
      </c>
      <c r="G71" s="6">
        <v>4</v>
      </c>
      <c r="H71" s="6">
        <v>1</v>
      </c>
      <c r="I71" s="6">
        <f>'bookings (14)'!$H71-'bookings (14)'!$J71</f>
        <v>1</v>
      </c>
      <c r="J71" s="6">
        <f>IF('bookings (14)'!$O71&lt;&gt;"Airbnb",'bookings (14)'!$T71/MIN('bookings (14)'!$G71,8),0)</f>
        <v>0</v>
      </c>
      <c r="K71" s="6">
        <v>357.24</v>
      </c>
      <c r="L71" s="6"/>
      <c r="M71" s="6">
        <v>115988131</v>
      </c>
      <c r="N71" s="6" t="s">
        <v>347</v>
      </c>
      <c r="O71" s="6" t="s">
        <v>40</v>
      </c>
      <c r="P71" s="6">
        <v>3</v>
      </c>
      <c r="Q71" s="6">
        <v>3</v>
      </c>
      <c r="R71" s="6">
        <v>12</v>
      </c>
      <c r="S71" s="6">
        <v>4</v>
      </c>
      <c r="T71" s="6">
        <v>0</v>
      </c>
      <c r="U71" s="6">
        <v>0</v>
      </c>
      <c r="V71" s="6" t="s">
        <v>348</v>
      </c>
      <c r="W71" s="6" t="s">
        <v>349</v>
      </c>
      <c r="X71" s="6" t="str">
        <f t="shared" ref="X71:Y71" si="69">LEFT(D71,10)</f>
        <v>2025-11-03</v>
      </c>
      <c r="Y71" s="6" t="str">
        <f t="shared" si="69"/>
        <v>2025-11-07</v>
      </c>
      <c r="Z71" s="10">
        <f>DATE(LEFT('bookings (14)'!$X71,4),MID('bookings (14)'!$X71,6,2),RIGHT('bookings (14)'!$X71,2))</f>
        <v>45964</v>
      </c>
      <c r="AA71" s="10">
        <f>DATE(LEFT('bookings (14)'!$Y71,4),MID('bookings (14)'!$Y71,6,2),RIGHT('bookings (14)'!$Y71,2))</f>
        <v>45968</v>
      </c>
      <c r="AB71" s="6">
        <f>IF('bookings (14)'!$G71&gt;8,'bookings (14)'!$I71*8,'bookings (14)'!$I71*'bookings (14)'!$G71)</f>
        <v>4</v>
      </c>
      <c r="AC71" s="6">
        <f>IF('bookings (14)'!$G71&lt;8,'bookings (14)'!$J71*'bookings (14)'!$G71,'bookings (14)'!$J71*8)</f>
        <v>0</v>
      </c>
      <c r="AD71" s="6">
        <f>'bookings (14)'!$H71*'bookings (14)'!$G71</f>
        <v>4</v>
      </c>
      <c r="AE71" s="6">
        <f>IF('bookings (14)'!$G71&gt;8,'bookings (14)'!$I71,0)</f>
        <v>0</v>
      </c>
      <c r="AF71" s="6">
        <f>IF('bookings (14)'!$G71&gt;8,'bookings (14)'!$I71*('bookings (14)'!$G71-8),0)</f>
        <v>0</v>
      </c>
      <c r="AG71" s="6">
        <f>'bookings (14)'!$AB71+'bookings (14)'!$AC71+'bookings (14)'!$AF71</f>
        <v>4</v>
      </c>
      <c r="AH71" s="6" t="b">
        <f>IF('bookings (14)'!$AG71='bookings (14)'!$AD71,TRUE,FALSE)</f>
        <v>1</v>
      </c>
      <c r="AN71" s="13">
        <v>20601781</v>
      </c>
      <c r="AO71" s="14" t="s">
        <v>47</v>
      </c>
    </row>
    <row r="72" spans="1:41" ht="14.25" customHeight="1" x14ac:dyDescent="0.25">
      <c r="A72" s="6">
        <v>25335777</v>
      </c>
      <c r="B72" s="6" t="s">
        <v>34</v>
      </c>
      <c r="C72" s="6" t="s">
        <v>350</v>
      </c>
      <c r="D72" s="6" t="s">
        <v>340</v>
      </c>
      <c r="E72" s="6" t="s">
        <v>351</v>
      </c>
      <c r="F72" s="6" t="s">
        <v>172</v>
      </c>
      <c r="G72" s="6">
        <v>2</v>
      </c>
      <c r="H72" s="6">
        <v>2</v>
      </c>
      <c r="I72" s="6">
        <f>'bookings (14)'!$H72-'bookings (14)'!$J72</f>
        <v>2</v>
      </c>
      <c r="J72" s="6">
        <f>IF('bookings (14)'!$O72&lt;&gt;"Airbnb",'bookings (14)'!$T72/MIN('bookings (14)'!$G72,8),0)</f>
        <v>0</v>
      </c>
      <c r="K72" s="6">
        <v>166</v>
      </c>
      <c r="L72" s="6"/>
      <c r="M72" s="6">
        <v>116045761</v>
      </c>
      <c r="N72" s="6" t="s">
        <v>352</v>
      </c>
      <c r="O72" s="6" t="s">
        <v>47</v>
      </c>
      <c r="P72" s="6">
        <v>0</v>
      </c>
      <c r="Q72" s="6">
        <v>3</v>
      </c>
      <c r="R72" s="6">
        <v>0</v>
      </c>
      <c r="S72" s="6">
        <v>0</v>
      </c>
      <c r="T72" s="6">
        <v>4</v>
      </c>
      <c r="U72" s="6">
        <v>4</v>
      </c>
      <c r="V72" s="6"/>
      <c r="W72" s="6">
        <v>393516478347</v>
      </c>
      <c r="X72" s="6" t="str">
        <f t="shared" ref="X72:Y72" si="70">LEFT(D72,10)</f>
        <v>2025-11-03</v>
      </c>
      <c r="Y72" s="6" t="str">
        <f t="shared" si="70"/>
        <v>2025-11-05</v>
      </c>
      <c r="Z72" s="10">
        <f>DATE(LEFT('bookings (14)'!$X72,4),MID('bookings (14)'!$X72,6,2),RIGHT('bookings (14)'!$X72,2))</f>
        <v>45964</v>
      </c>
      <c r="AA72" s="10">
        <f>DATE(LEFT('bookings (14)'!$Y72,4),MID('bookings (14)'!$Y72,6,2),RIGHT('bookings (14)'!$Y72,2))</f>
        <v>45966</v>
      </c>
      <c r="AB72" s="6">
        <f>IF('bookings (14)'!$G72&gt;8,'bookings (14)'!$I72*8,'bookings (14)'!$I72*'bookings (14)'!$G72)</f>
        <v>4</v>
      </c>
      <c r="AC72" s="6">
        <f>IF('bookings (14)'!$G72&lt;8,'bookings (14)'!$J72*'bookings (14)'!$G72,'bookings (14)'!$J72*8)</f>
        <v>0</v>
      </c>
      <c r="AD72" s="6">
        <f>'bookings (14)'!$H72*'bookings (14)'!$G72</f>
        <v>4</v>
      </c>
      <c r="AE72" s="6">
        <f>IF('bookings (14)'!$G72&gt;8,'bookings (14)'!$I72,0)</f>
        <v>0</v>
      </c>
      <c r="AF72" s="6">
        <f>IF('bookings (14)'!$G72&gt;8,'bookings (14)'!$I72*('bookings (14)'!$G72-8),0)</f>
        <v>0</v>
      </c>
      <c r="AG72" s="6">
        <f>'bookings (14)'!$AB72+'bookings (14)'!$AC72+'bookings (14)'!$AF72</f>
        <v>4</v>
      </c>
      <c r="AH72" s="6" t="b">
        <f>IF('bookings (14)'!$AG72='bookings (14)'!$AD72,TRUE,FALSE)</f>
        <v>1</v>
      </c>
      <c r="AN72" s="11">
        <v>20608132</v>
      </c>
      <c r="AO72" s="12" t="s">
        <v>47</v>
      </c>
    </row>
    <row r="73" spans="1:41" ht="14.25" customHeight="1" x14ac:dyDescent="0.25">
      <c r="A73" s="6">
        <v>25416224</v>
      </c>
      <c r="B73" s="6" t="s">
        <v>34</v>
      </c>
      <c r="C73" s="6" t="s">
        <v>353</v>
      </c>
      <c r="D73" s="6" t="s">
        <v>343</v>
      </c>
      <c r="E73" s="6" t="s">
        <v>354</v>
      </c>
      <c r="F73" s="6" t="s">
        <v>52</v>
      </c>
      <c r="G73" s="6">
        <v>14</v>
      </c>
      <c r="H73" s="6">
        <v>1</v>
      </c>
      <c r="I73" s="6">
        <f>'bookings (14)'!$H73-'bookings (14)'!$J73</f>
        <v>1</v>
      </c>
      <c r="J73" s="6">
        <f>IF('bookings (14)'!$O73&lt;&gt;"Airbnb",'bookings (14)'!$T73/MIN('bookings (14)'!$G73,8),0)</f>
        <v>0</v>
      </c>
      <c r="K73" s="6">
        <v>1106</v>
      </c>
      <c r="L73" s="6"/>
      <c r="M73" s="6">
        <v>116451811</v>
      </c>
      <c r="N73" s="6" t="s">
        <v>355</v>
      </c>
      <c r="O73" s="6" t="s">
        <v>47</v>
      </c>
      <c r="P73" s="6">
        <v>0</v>
      </c>
      <c r="Q73" s="6">
        <v>3</v>
      </c>
      <c r="R73" s="6">
        <v>0</v>
      </c>
      <c r="S73" s="6">
        <v>0</v>
      </c>
      <c r="T73" s="6">
        <v>8</v>
      </c>
      <c r="U73" s="6">
        <v>8</v>
      </c>
      <c r="V73" s="6"/>
      <c r="W73" s="6">
        <v>393427025957</v>
      </c>
      <c r="X73" s="6" t="str">
        <f t="shared" ref="X73:Y73" si="71">LEFT(D73,10)</f>
        <v>2025-11-03</v>
      </c>
      <c r="Y73" s="6" t="str">
        <f t="shared" si="71"/>
        <v>2025-11-17</v>
      </c>
      <c r="Z73" s="10">
        <f>DATE(LEFT('bookings (14)'!$X73,4),MID('bookings (14)'!$X73,6,2),RIGHT('bookings (14)'!$X73,2))</f>
        <v>45964</v>
      </c>
      <c r="AA73" s="10">
        <f>DATE(LEFT('bookings (14)'!$Y73,4),MID('bookings (14)'!$Y73,6,2),RIGHT('bookings (14)'!$Y73,2))</f>
        <v>45978</v>
      </c>
      <c r="AB73" s="6">
        <f>IF('bookings (14)'!$G73&gt;8,'bookings (14)'!$I73*8,'bookings (14)'!$I73*'bookings (14)'!$G73)</f>
        <v>8</v>
      </c>
      <c r="AC73" s="6">
        <f>IF('bookings (14)'!$G73&lt;8,'bookings (14)'!$J73*'bookings (14)'!$G73,'bookings (14)'!$J73*8)</f>
        <v>0</v>
      </c>
      <c r="AD73" s="6">
        <f>'bookings (14)'!$H73*'bookings (14)'!$G73</f>
        <v>14</v>
      </c>
      <c r="AE73" s="6">
        <f>IF('bookings (14)'!$G73&gt;8,'bookings (14)'!$I73,0)</f>
        <v>1</v>
      </c>
      <c r="AF73" s="6">
        <f>IF('bookings (14)'!$G73&gt;8,'bookings (14)'!$I73*('bookings (14)'!$G73-8),0)</f>
        <v>6</v>
      </c>
      <c r="AG73" s="6">
        <f>'bookings (14)'!$AB73+'bookings (14)'!$AC73+'bookings (14)'!$AF73</f>
        <v>14</v>
      </c>
      <c r="AH73" s="6" t="b">
        <f>IF('bookings (14)'!$AG73='bookings (14)'!$AD73,TRUE,FALSE)</f>
        <v>1</v>
      </c>
      <c r="AN73" s="13">
        <v>20610693</v>
      </c>
      <c r="AO73" s="14" t="s">
        <v>40</v>
      </c>
    </row>
    <row r="74" spans="1:41" ht="14.25" customHeight="1" x14ac:dyDescent="0.25">
      <c r="A74" s="6">
        <v>25438250</v>
      </c>
      <c r="B74" s="6" t="s">
        <v>34</v>
      </c>
      <c r="C74" s="6" t="s">
        <v>356</v>
      </c>
      <c r="D74" s="6" t="s">
        <v>357</v>
      </c>
      <c r="E74" s="6" t="s">
        <v>341</v>
      </c>
      <c r="F74" s="6" t="s">
        <v>67</v>
      </c>
      <c r="G74" s="6">
        <v>3</v>
      </c>
      <c r="H74" s="6">
        <v>2</v>
      </c>
      <c r="I74" s="6">
        <f>'bookings (14)'!$H74-'bookings (14)'!$J74</f>
        <v>2</v>
      </c>
      <c r="J74" s="6">
        <f>IF('bookings (14)'!$O74&lt;&gt;"Airbnb",'bookings (14)'!$T74/MIN('bookings (14)'!$G74,8),0)</f>
        <v>0</v>
      </c>
      <c r="K74" s="6">
        <v>290</v>
      </c>
      <c r="L74" s="6"/>
      <c r="M74" s="6">
        <v>116597586</v>
      </c>
      <c r="N74" s="6" t="s">
        <v>358</v>
      </c>
      <c r="O74" s="6" t="s">
        <v>47</v>
      </c>
      <c r="P74" s="6">
        <v>0</v>
      </c>
      <c r="Q74" s="6">
        <v>3</v>
      </c>
      <c r="R74" s="6">
        <v>0</v>
      </c>
      <c r="S74" s="6">
        <v>0</v>
      </c>
      <c r="T74" s="6">
        <v>6</v>
      </c>
      <c r="U74" s="6">
        <v>6</v>
      </c>
      <c r="V74" s="6" t="s">
        <v>359</v>
      </c>
      <c r="W74" s="6">
        <v>8613802970913</v>
      </c>
      <c r="X74" s="6" t="str">
        <f t="shared" ref="X74:Y74" si="72">LEFT(D74,10)</f>
        <v>2025-11-04</v>
      </c>
      <c r="Y74" s="6" t="str">
        <f t="shared" si="72"/>
        <v>2025-11-07</v>
      </c>
      <c r="Z74" s="10">
        <f>DATE(LEFT('bookings (14)'!$X74,4),MID('bookings (14)'!$X74,6,2),RIGHT('bookings (14)'!$X74,2))</f>
        <v>45965</v>
      </c>
      <c r="AA74" s="10">
        <f>DATE(LEFT('bookings (14)'!$Y74,4),MID('bookings (14)'!$Y74,6,2),RIGHT('bookings (14)'!$Y74,2))</f>
        <v>45968</v>
      </c>
      <c r="AB74" s="6">
        <f>IF('bookings (14)'!$G74&gt;8,'bookings (14)'!$I74*8,'bookings (14)'!$I74*'bookings (14)'!$G74)</f>
        <v>6</v>
      </c>
      <c r="AC74" s="6">
        <f>IF('bookings (14)'!$G74&lt;8,'bookings (14)'!$J74*'bookings (14)'!$G74,'bookings (14)'!$J74*8)</f>
        <v>0</v>
      </c>
      <c r="AD74" s="6">
        <f>'bookings (14)'!$H74*'bookings (14)'!$G74</f>
        <v>6</v>
      </c>
      <c r="AE74" s="6">
        <f>IF('bookings (14)'!$G74&gt;8,'bookings (14)'!$I74,0)</f>
        <v>0</v>
      </c>
      <c r="AF74" s="6">
        <f>IF('bookings (14)'!$G74&gt;8,'bookings (14)'!$I74*('bookings (14)'!$G74-8),0)</f>
        <v>0</v>
      </c>
      <c r="AG74" s="6">
        <f>'bookings (14)'!$AB74+'bookings (14)'!$AC74+'bookings (14)'!$AF74</f>
        <v>6</v>
      </c>
      <c r="AH74" s="6" t="b">
        <f>IF('bookings (14)'!$AG74='bookings (14)'!$AD74,TRUE,FALSE)</f>
        <v>1</v>
      </c>
      <c r="AN74" s="11">
        <v>20622336</v>
      </c>
      <c r="AO74" s="12" t="s">
        <v>47</v>
      </c>
    </row>
    <row r="75" spans="1:41" ht="14.25" customHeight="1" x14ac:dyDescent="0.25">
      <c r="A75" s="6">
        <v>24771007</v>
      </c>
      <c r="B75" s="6" t="s">
        <v>34</v>
      </c>
      <c r="C75" s="6" t="s">
        <v>360</v>
      </c>
      <c r="D75" s="6" t="s">
        <v>361</v>
      </c>
      <c r="E75" s="6" t="s">
        <v>362</v>
      </c>
      <c r="F75" s="6" t="s">
        <v>197</v>
      </c>
      <c r="G75" s="6">
        <v>5</v>
      </c>
      <c r="H75" s="6">
        <v>4</v>
      </c>
      <c r="I75" s="6">
        <f>'bookings (14)'!$H75-'bookings (14)'!$J75</f>
        <v>4</v>
      </c>
      <c r="J75" s="6">
        <f>IF('bookings (14)'!$O75&lt;&gt;"Airbnb",'bookings (14)'!$T75/MIN('bookings (14)'!$G75,8),0)</f>
        <v>0</v>
      </c>
      <c r="K75" s="6">
        <v>604.26</v>
      </c>
      <c r="L75" s="6"/>
      <c r="M75" s="6">
        <v>112750396</v>
      </c>
      <c r="N75" s="6" t="s">
        <v>363</v>
      </c>
      <c r="O75" s="6" t="s">
        <v>40</v>
      </c>
      <c r="P75" s="6">
        <v>3</v>
      </c>
      <c r="Q75" s="6">
        <v>3</v>
      </c>
      <c r="R75" s="6">
        <v>60</v>
      </c>
      <c r="S75" s="6">
        <v>20</v>
      </c>
      <c r="T75" s="6">
        <v>0</v>
      </c>
      <c r="U75" s="6">
        <v>0</v>
      </c>
      <c r="V75" s="6" t="s">
        <v>364</v>
      </c>
      <c r="W75" s="6" t="s">
        <v>365</v>
      </c>
      <c r="X75" s="6" t="str">
        <f t="shared" ref="X75:Y75" si="73">LEFT(D75,10)</f>
        <v>2025-11-05</v>
      </c>
      <c r="Y75" s="6" t="str">
        <f t="shared" si="73"/>
        <v>2025-11-10</v>
      </c>
      <c r="Z75" s="10">
        <f>DATE(LEFT('bookings (14)'!$X75,4),MID('bookings (14)'!$X75,6,2),RIGHT('bookings (14)'!$X75,2))</f>
        <v>45966</v>
      </c>
      <c r="AA75" s="10">
        <f>DATE(LEFT('bookings (14)'!$Y75,4),MID('bookings (14)'!$Y75,6,2),RIGHT('bookings (14)'!$Y75,2))</f>
        <v>45971</v>
      </c>
      <c r="AB75" s="6">
        <f>IF('bookings (14)'!$G75&gt;8,'bookings (14)'!$I75*8,'bookings (14)'!$I75*'bookings (14)'!$G75)</f>
        <v>20</v>
      </c>
      <c r="AC75" s="6">
        <f>IF('bookings (14)'!$G75&lt;8,'bookings (14)'!$J75*'bookings (14)'!$G75,'bookings (14)'!$J75*8)</f>
        <v>0</v>
      </c>
      <c r="AD75" s="6">
        <f>'bookings (14)'!$H75*'bookings (14)'!$G75</f>
        <v>20</v>
      </c>
      <c r="AE75" s="6">
        <f>IF('bookings (14)'!$G75&gt;8,'bookings (14)'!$I75,0)</f>
        <v>0</v>
      </c>
      <c r="AF75" s="6">
        <f>IF('bookings (14)'!$G75&gt;8,'bookings (14)'!$I75*('bookings (14)'!$G75-8),0)</f>
        <v>0</v>
      </c>
      <c r="AG75" s="6">
        <f>'bookings (14)'!$AB75+'bookings (14)'!$AC75+'bookings (14)'!$AF75</f>
        <v>20</v>
      </c>
      <c r="AH75" s="6" t="b">
        <f>IF('bookings (14)'!$AG75='bookings (14)'!$AD75,TRUE,FALSE)</f>
        <v>1</v>
      </c>
      <c r="AN75" s="13">
        <v>20625430</v>
      </c>
      <c r="AO75" s="14" t="s">
        <v>40</v>
      </c>
    </row>
    <row r="76" spans="1:41" ht="14.25" customHeight="1" x14ac:dyDescent="0.25">
      <c r="A76" s="6">
        <v>24970823</v>
      </c>
      <c r="B76" s="6" t="s">
        <v>34</v>
      </c>
      <c r="C76" s="6" t="s">
        <v>366</v>
      </c>
      <c r="D76" s="6" t="s">
        <v>361</v>
      </c>
      <c r="E76" s="6" t="s">
        <v>341</v>
      </c>
      <c r="F76" s="6" t="s">
        <v>45</v>
      </c>
      <c r="G76" s="6">
        <v>2</v>
      </c>
      <c r="H76" s="6">
        <v>2</v>
      </c>
      <c r="I76" s="6">
        <f>'bookings (14)'!$H76-'bookings (14)'!$J76</f>
        <v>2</v>
      </c>
      <c r="J76" s="6">
        <f>IF('bookings (14)'!$O76&lt;&gt;"Airbnb",'bookings (14)'!$T76/MIN('bookings (14)'!$G76,8),0)</f>
        <v>0</v>
      </c>
      <c r="K76" s="6">
        <v>215</v>
      </c>
      <c r="L76" s="6"/>
      <c r="M76" s="6">
        <v>114042641</v>
      </c>
      <c r="N76" s="6" t="s">
        <v>367</v>
      </c>
      <c r="O76" s="6" t="s">
        <v>47</v>
      </c>
      <c r="P76" s="6">
        <v>0</v>
      </c>
      <c r="Q76" s="6">
        <v>3</v>
      </c>
      <c r="R76" s="6">
        <v>0</v>
      </c>
      <c r="S76" s="6">
        <v>0</v>
      </c>
      <c r="T76" s="6">
        <v>4</v>
      </c>
      <c r="U76" s="6">
        <v>4</v>
      </c>
      <c r="V76" s="6" t="s">
        <v>368</v>
      </c>
      <c r="W76" s="6">
        <v>79817179008</v>
      </c>
      <c r="X76" s="6" t="str">
        <f t="shared" ref="X76:Y76" si="74">LEFT(D76,10)</f>
        <v>2025-11-05</v>
      </c>
      <c r="Y76" s="6" t="str">
        <f t="shared" si="74"/>
        <v>2025-11-07</v>
      </c>
      <c r="Z76" s="10">
        <f>DATE(LEFT('bookings (14)'!$X76,4),MID('bookings (14)'!$X76,6,2),RIGHT('bookings (14)'!$X76,2))</f>
        <v>45966</v>
      </c>
      <c r="AA76" s="10">
        <f>DATE(LEFT('bookings (14)'!$Y76,4),MID('bookings (14)'!$Y76,6,2),RIGHT('bookings (14)'!$Y76,2))</f>
        <v>45968</v>
      </c>
      <c r="AB76" s="6">
        <f>IF('bookings (14)'!$G76&gt;8,'bookings (14)'!$I76*8,'bookings (14)'!$I76*'bookings (14)'!$G76)</f>
        <v>4</v>
      </c>
      <c r="AC76" s="6">
        <f>IF('bookings (14)'!$G76&lt;8,'bookings (14)'!$J76*'bookings (14)'!$G76,'bookings (14)'!$J76*8)</f>
        <v>0</v>
      </c>
      <c r="AD76" s="6">
        <f>'bookings (14)'!$H76*'bookings (14)'!$G76</f>
        <v>4</v>
      </c>
      <c r="AE76" s="6">
        <f>IF('bookings (14)'!$G76&gt;8,'bookings (14)'!$I76,0)</f>
        <v>0</v>
      </c>
      <c r="AF76" s="6">
        <f>IF('bookings (14)'!$G76&gt;8,'bookings (14)'!$I76*('bookings (14)'!$G76-8),0)</f>
        <v>0</v>
      </c>
      <c r="AG76" s="6">
        <f>'bookings (14)'!$AB76+'bookings (14)'!$AC76+'bookings (14)'!$AF76</f>
        <v>4</v>
      </c>
      <c r="AH76" s="6" t="b">
        <f>IF('bookings (14)'!$AG76='bookings (14)'!$AD76,TRUE,FALSE)</f>
        <v>1</v>
      </c>
      <c r="AN76" s="11">
        <v>20648894</v>
      </c>
      <c r="AO76" s="12" t="s">
        <v>47</v>
      </c>
    </row>
    <row r="77" spans="1:41" ht="14.25" customHeight="1" x14ac:dyDescent="0.25">
      <c r="A77" s="6">
        <v>25143208</v>
      </c>
      <c r="B77" s="6" t="s">
        <v>34</v>
      </c>
      <c r="C77" s="6" t="s">
        <v>369</v>
      </c>
      <c r="D77" s="6" t="s">
        <v>370</v>
      </c>
      <c r="E77" s="6" t="s">
        <v>371</v>
      </c>
      <c r="F77" s="6" t="s">
        <v>172</v>
      </c>
      <c r="G77" s="6">
        <v>4</v>
      </c>
      <c r="H77" s="6">
        <v>1</v>
      </c>
      <c r="I77" s="6">
        <f>'bookings (14)'!$H77-'bookings (14)'!$J77</f>
        <v>1</v>
      </c>
      <c r="J77" s="6">
        <f>IF('bookings (14)'!$O77&lt;&gt;"Airbnb",'bookings (14)'!$T77/MIN('bookings (14)'!$G77,8),0)</f>
        <v>0</v>
      </c>
      <c r="K77" s="6">
        <v>335</v>
      </c>
      <c r="L77" s="6"/>
      <c r="M77" s="6">
        <v>115024861</v>
      </c>
      <c r="N77" s="6" t="s">
        <v>372</v>
      </c>
      <c r="O77" s="6" t="s">
        <v>223</v>
      </c>
      <c r="P77" s="6">
        <v>0</v>
      </c>
      <c r="Q77" s="6">
        <v>3</v>
      </c>
      <c r="R77" s="6">
        <v>12</v>
      </c>
      <c r="S77" s="6">
        <v>4</v>
      </c>
      <c r="T77" s="6">
        <v>0</v>
      </c>
      <c r="U77" s="6">
        <v>0</v>
      </c>
      <c r="V77" s="6"/>
      <c r="W77" s="6"/>
      <c r="X77" s="6" t="str">
        <f t="shared" ref="X77:Y77" si="75">LEFT(D77,10)</f>
        <v>2025-11-07</v>
      </c>
      <c r="Y77" s="6" t="str">
        <f t="shared" si="75"/>
        <v>2025-11-11</v>
      </c>
      <c r="Z77" s="10">
        <f>DATE(LEFT('bookings (14)'!$X77,4),MID('bookings (14)'!$X77,6,2),RIGHT('bookings (14)'!$X77,2))</f>
        <v>45968</v>
      </c>
      <c r="AA77" s="10">
        <f>DATE(LEFT('bookings (14)'!$Y77,4),MID('bookings (14)'!$Y77,6,2),RIGHT('bookings (14)'!$Y77,2))</f>
        <v>45972</v>
      </c>
      <c r="AB77" s="6">
        <f>IF('bookings (14)'!$G77&gt;8,'bookings (14)'!$I77*8,'bookings (14)'!$I77*'bookings (14)'!$G77)</f>
        <v>4</v>
      </c>
      <c r="AC77" s="6">
        <f>IF('bookings (14)'!$G77&lt;8,'bookings (14)'!$J77*'bookings (14)'!$G77,'bookings (14)'!$J77*8)</f>
        <v>0</v>
      </c>
      <c r="AD77" s="6">
        <f>'bookings (14)'!$H77*'bookings (14)'!$G77</f>
        <v>4</v>
      </c>
      <c r="AE77" s="6">
        <f>IF('bookings (14)'!$G77&gt;8,'bookings (14)'!$I77,0)</f>
        <v>0</v>
      </c>
      <c r="AF77" s="6">
        <f>IF('bookings (14)'!$G77&gt;8,'bookings (14)'!$I77*('bookings (14)'!$G77-8),0)</f>
        <v>0</v>
      </c>
      <c r="AG77" s="6">
        <f>'bookings (14)'!$AB77+'bookings (14)'!$AC77+'bookings (14)'!$AF77</f>
        <v>4</v>
      </c>
      <c r="AH77" s="6" t="b">
        <f>IF('bookings (14)'!$AG77='bookings (14)'!$AD77,TRUE,FALSE)</f>
        <v>1</v>
      </c>
      <c r="AN77" s="13">
        <v>20673022</v>
      </c>
      <c r="AO77" s="14" t="s">
        <v>47</v>
      </c>
    </row>
    <row r="78" spans="1:41" ht="14.25" customHeight="1" x14ac:dyDescent="0.25">
      <c r="A78" s="6">
        <v>25421355</v>
      </c>
      <c r="B78" s="6" t="s">
        <v>34</v>
      </c>
      <c r="C78" s="6" t="s">
        <v>373</v>
      </c>
      <c r="D78" s="6" t="s">
        <v>370</v>
      </c>
      <c r="E78" s="6" t="s">
        <v>374</v>
      </c>
      <c r="F78" s="6" t="s">
        <v>38</v>
      </c>
      <c r="G78" s="6">
        <v>2</v>
      </c>
      <c r="H78" s="6">
        <v>2</v>
      </c>
      <c r="I78" s="6">
        <f>'bookings (14)'!$H78-'bookings (14)'!$J78</f>
        <v>2</v>
      </c>
      <c r="J78" s="6">
        <f>IF('bookings (14)'!$O78&lt;&gt;"Airbnb",'bookings (14)'!$T78/MIN('bookings (14)'!$G78,8),0)</f>
        <v>0</v>
      </c>
      <c r="K78" s="6">
        <v>174.45</v>
      </c>
      <c r="L78" s="6"/>
      <c r="M78" s="6">
        <v>116514281</v>
      </c>
      <c r="N78" s="6" t="s">
        <v>375</v>
      </c>
      <c r="O78" s="6" t="s">
        <v>40</v>
      </c>
      <c r="P78" s="6">
        <v>0</v>
      </c>
      <c r="Q78" s="6">
        <v>3</v>
      </c>
      <c r="R78" s="6">
        <v>12</v>
      </c>
      <c r="S78" s="6">
        <v>4</v>
      </c>
      <c r="T78" s="6">
        <v>0</v>
      </c>
      <c r="U78" s="6">
        <v>0</v>
      </c>
      <c r="V78" s="6" t="s">
        <v>376</v>
      </c>
      <c r="W78" s="6" t="s">
        <v>377</v>
      </c>
      <c r="X78" s="6" t="str">
        <f t="shared" ref="X78:Y78" si="76">LEFT(D78,10)</f>
        <v>2025-11-07</v>
      </c>
      <c r="Y78" s="6" t="str">
        <f t="shared" si="76"/>
        <v>2025-11-09</v>
      </c>
      <c r="Z78" s="10">
        <f>DATE(LEFT('bookings (14)'!$X78,4),MID('bookings (14)'!$X78,6,2),RIGHT('bookings (14)'!$X78,2))</f>
        <v>45968</v>
      </c>
      <c r="AA78" s="10">
        <f>DATE(LEFT('bookings (14)'!$Y78,4),MID('bookings (14)'!$Y78,6,2),RIGHT('bookings (14)'!$Y78,2))</f>
        <v>45970</v>
      </c>
      <c r="AB78" s="6">
        <f>IF('bookings (14)'!$G78&gt;8,'bookings (14)'!$I78*8,'bookings (14)'!$I78*'bookings (14)'!$G78)</f>
        <v>4</v>
      </c>
      <c r="AC78" s="6">
        <f>IF('bookings (14)'!$G78&lt;8,'bookings (14)'!$J78*'bookings (14)'!$G78,'bookings (14)'!$J78*8)</f>
        <v>0</v>
      </c>
      <c r="AD78" s="6">
        <f>'bookings (14)'!$H78*'bookings (14)'!$G78</f>
        <v>4</v>
      </c>
      <c r="AE78" s="6">
        <f>IF('bookings (14)'!$G78&gt;8,'bookings (14)'!$I78,0)</f>
        <v>0</v>
      </c>
      <c r="AF78" s="6">
        <f>IF('bookings (14)'!$G78&gt;8,'bookings (14)'!$I78*('bookings (14)'!$G78-8),0)</f>
        <v>0</v>
      </c>
      <c r="AG78" s="6">
        <f>'bookings (14)'!$AB78+'bookings (14)'!$AC78+'bookings (14)'!$AF78</f>
        <v>4</v>
      </c>
      <c r="AH78" s="6" t="b">
        <f>IF('bookings (14)'!$AG78='bookings (14)'!$AD78,TRUE,FALSE)</f>
        <v>1</v>
      </c>
      <c r="AN78" s="11">
        <v>20678666</v>
      </c>
      <c r="AO78" s="12" t="s">
        <v>40</v>
      </c>
    </row>
    <row r="79" spans="1:41" ht="14.25" customHeight="1" x14ac:dyDescent="0.25">
      <c r="A79" s="6">
        <v>25426037</v>
      </c>
      <c r="B79" s="6" t="s">
        <v>34</v>
      </c>
      <c r="C79" s="6" t="s">
        <v>378</v>
      </c>
      <c r="D79" s="6" t="s">
        <v>344</v>
      </c>
      <c r="E79" s="6" t="s">
        <v>379</v>
      </c>
      <c r="F79" s="6" t="s">
        <v>85</v>
      </c>
      <c r="G79" s="6">
        <v>2</v>
      </c>
      <c r="H79" s="6">
        <v>1</v>
      </c>
      <c r="I79" s="6">
        <f>'bookings (14)'!$H79-'bookings (14)'!$J79</f>
        <v>1</v>
      </c>
      <c r="J79" s="6">
        <f>IF('bookings (14)'!$O79&lt;&gt;"Airbnb",'bookings (14)'!$T79/MIN('bookings (14)'!$G79,8),0)</f>
        <v>0</v>
      </c>
      <c r="K79" s="6">
        <v>217.92</v>
      </c>
      <c r="L79" s="6"/>
      <c r="M79" s="6">
        <v>116547041</v>
      </c>
      <c r="N79" s="6" t="s">
        <v>380</v>
      </c>
      <c r="O79" s="6" t="s">
        <v>40</v>
      </c>
      <c r="P79" s="6">
        <v>3</v>
      </c>
      <c r="Q79" s="6">
        <v>3</v>
      </c>
      <c r="R79" s="6">
        <v>6</v>
      </c>
      <c r="S79" s="6">
        <v>2</v>
      </c>
      <c r="T79" s="6">
        <v>0</v>
      </c>
      <c r="U79" s="6">
        <v>0</v>
      </c>
      <c r="V79" s="6" t="s">
        <v>381</v>
      </c>
      <c r="W79" s="6" t="s">
        <v>382</v>
      </c>
      <c r="X79" s="6" t="str">
        <f t="shared" ref="X79:Y79" si="77">LEFT(D79,10)</f>
        <v>2025-11-07</v>
      </c>
      <c r="Y79" s="6" t="str">
        <f t="shared" si="77"/>
        <v>2025-11-09</v>
      </c>
      <c r="Z79" s="10">
        <f>DATE(LEFT('bookings (14)'!$X79,4),MID('bookings (14)'!$X79,6,2),RIGHT('bookings (14)'!$X79,2))</f>
        <v>45968</v>
      </c>
      <c r="AA79" s="10">
        <f>DATE(LEFT('bookings (14)'!$Y79,4),MID('bookings (14)'!$Y79,6,2),RIGHT('bookings (14)'!$Y79,2))</f>
        <v>45970</v>
      </c>
      <c r="AB79" s="6">
        <f>IF('bookings (14)'!$G79&gt;8,'bookings (14)'!$I79*8,'bookings (14)'!$I79*'bookings (14)'!$G79)</f>
        <v>2</v>
      </c>
      <c r="AC79" s="6">
        <f>IF('bookings (14)'!$G79&lt;8,'bookings (14)'!$J79*'bookings (14)'!$G79,'bookings (14)'!$J79*8)</f>
        <v>0</v>
      </c>
      <c r="AD79" s="6">
        <f>'bookings (14)'!$H79*'bookings (14)'!$G79</f>
        <v>2</v>
      </c>
      <c r="AE79" s="6">
        <f>IF('bookings (14)'!$G79&gt;8,'bookings (14)'!$I79,0)</f>
        <v>0</v>
      </c>
      <c r="AF79" s="6">
        <f>IF('bookings (14)'!$G79&gt;8,'bookings (14)'!$I79*('bookings (14)'!$G79-8),0)</f>
        <v>0</v>
      </c>
      <c r="AG79" s="6">
        <f>'bookings (14)'!$AB79+'bookings (14)'!$AC79+'bookings (14)'!$AF79</f>
        <v>2</v>
      </c>
      <c r="AH79" s="6" t="b">
        <f>IF('bookings (14)'!$AG79='bookings (14)'!$AD79,TRUE,FALSE)</f>
        <v>1</v>
      </c>
      <c r="AN79" s="13">
        <v>20699290</v>
      </c>
      <c r="AO79" s="14" t="s">
        <v>40</v>
      </c>
    </row>
    <row r="80" spans="1:41" ht="14.25" customHeight="1" x14ac:dyDescent="0.25">
      <c r="A80" s="6">
        <v>25482381</v>
      </c>
      <c r="B80" s="6" t="s">
        <v>34</v>
      </c>
      <c r="C80" s="6" t="s">
        <v>383</v>
      </c>
      <c r="D80" s="6" t="s">
        <v>344</v>
      </c>
      <c r="E80" s="6" t="s">
        <v>384</v>
      </c>
      <c r="F80" s="6" t="s">
        <v>57</v>
      </c>
      <c r="G80" s="6">
        <v>3</v>
      </c>
      <c r="H80" s="6">
        <v>1</v>
      </c>
      <c r="I80" s="6">
        <f>'bookings (14)'!$H80-'bookings (14)'!$J80</f>
        <v>1</v>
      </c>
      <c r="J80" s="6">
        <f>IF('bookings (14)'!$O80&lt;&gt;"Airbnb",'bookings (14)'!$T80/MIN('bookings (14)'!$G80,8),0)</f>
        <v>0</v>
      </c>
      <c r="K80" s="6">
        <v>259.39999999999998</v>
      </c>
      <c r="L80" s="6"/>
      <c r="M80" s="6">
        <v>116864641</v>
      </c>
      <c r="N80" s="6" t="s">
        <v>385</v>
      </c>
      <c r="O80" s="6" t="s">
        <v>47</v>
      </c>
      <c r="P80" s="6">
        <v>0</v>
      </c>
      <c r="Q80" s="6">
        <v>3</v>
      </c>
      <c r="R80" s="6">
        <v>0</v>
      </c>
      <c r="S80" s="6">
        <v>0</v>
      </c>
      <c r="T80" s="6">
        <v>3</v>
      </c>
      <c r="U80" s="6">
        <v>3</v>
      </c>
      <c r="V80" s="6" t="s">
        <v>386</v>
      </c>
      <c r="W80" s="6">
        <v>393297132060</v>
      </c>
      <c r="X80" s="6" t="str">
        <f t="shared" ref="X80:Y80" si="78">LEFT(D80,10)</f>
        <v>2025-11-07</v>
      </c>
      <c r="Y80" s="6" t="str">
        <f t="shared" si="78"/>
        <v>2025-11-10</v>
      </c>
      <c r="Z80" s="10">
        <f>DATE(LEFT('bookings (14)'!$X80,4),MID('bookings (14)'!$X80,6,2),RIGHT('bookings (14)'!$X80,2))</f>
        <v>45968</v>
      </c>
      <c r="AA80" s="10">
        <f>DATE(LEFT('bookings (14)'!$Y80,4),MID('bookings (14)'!$Y80,6,2),RIGHT('bookings (14)'!$Y80,2))</f>
        <v>45971</v>
      </c>
      <c r="AB80" s="6">
        <f>IF('bookings (14)'!$G80&gt;8,'bookings (14)'!$I80*8,'bookings (14)'!$I80*'bookings (14)'!$G80)</f>
        <v>3</v>
      </c>
      <c r="AC80" s="6">
        <f>IF('bookings (14)'!$G80&lt;8,'bookings (14)'!$J80*'bookings (14)'!$G80,'bookings (14)'!$J80*8)</f>
        <v>0</v>
      </c>
      <c r="AD80" s="6">
        <f>'bookings (14)'!$H80*'bookings (14)'!$G80</f>
        <v>3</v>
      </c>
      <c r="AE80" s="6">
        <f>IF('bookings (14)'!$G80&gt;8,'bookings (14)'!$I80,0)</f>
        <v>0</v>
      </c>
      <c r="AF80" s="6">
        <f>IF('bookings (14)'!$G80&gt;8,'bookings (14)'!$I80*('bookings (14)'!$G80-8),0)</f>
        <v>0</v>
      </c>
      <c r="AG80" s="6">
        <f>'bookings (14)'!$AB80+'bookings (14)'!$AC80+'bookings (14)'!$AF80</f>
        <v>3</v>
      </c>
      <c r="AH80" s="6" t="b">
        <f>IF('bookings (14)'!$AG80='bookings (14)'!$AD80,TRUE,FALSE)</f>
        <v>1</v>
      </c>
      <c r="AN80" s="11">
        <v>20711360</v>
      </c>
      <c r="AO80" s="12" t="s">
        <v>223</v>
      </c>
    </row>
    <row r="81" spans="1:41" ht="14.25" customHeight="1" x14ac:dyDescent="0.25">
      <c r="A81" s="6">
        <v>24875704</v>
      </c>
      <c r="B81" s="6" t="s">
        <v>34</v>
      </c>
      <c r="C81" s="6" t="s">
        <v>387</v>
      </c>
      <c r="D81" s="6" t="s">
        <v>388</v>
      </c>
      <c r="E81" s="6" t="s">
        <v>389</v>
      </c>
      <c r="F81" s="6" t="s">
        <v>79</v>
      </c>
      <c r="G81" s="6">
        <v>4</v>
      </c>
      <c r="H81" s="6">
        <v>4</v>
      </c>
      <c r="I81" s="6">
        <f>'bookings (14)'!$H81-'bookings (14)'!$J81</f>
        <v>3</v>
      </c>
      <c r="J81" s="6">
        <f>IF('bookings (14)'!$O81&lt;&gt;"Airbnb",'bookings (14)'!$T81/MIN('bookings (14)'!$G81,8),0)</f>
        <v>1</v>
      </c>
      <c r="K81" s="6">
        <v>538.5</v>
      </c>
      <c r="L81" s="6"/>
      <c r="M81" s="6">
        <v>113422716</v>
      </c>
      <c r="N81" s="6" t="s">
        <v>390</v>
      </c>
      <c r="O81" s="6" t="s">
        <v>40</v>
      </c>
      <c r="P81" s="6">
        <v>3</v>
      </c>
      <c r="Q81" s="6">
        <v>3</v>
      </c>
      <c r="R81" s="6">
        <v>36</v>
      </c>
      <c r="S81" s="6">
        <v>12</v>
      </c>
      <c r="T81" s="6">
        <v>4</v>
      </c>
      <c r="U81" s="6">
        <v>0</v>
      </c>
      <c r="V81" s="6" t="s">
        <v>391</v>
      </c>
      <c r="W81" s="6" t="s">
        <v>392</v>
      </c>
      <c r="X81" s="6" t="str">
        <f t="shared" ref="X81:Y81" si="79">LEFT(D81,10)</f>
        <v>2025-11-08</v>
      </c>
      <c r="Y81" s="6" t="str">
        <f t="shared" si="79"/>
        <v>2025-11-12</v>
      </c>
      <c r="Z81" s="10">
        <f>DATE(LEFT('bookings (14)'!$X81,4),MID('bookings (14)'!$X81,6,2),RIGHT('bookings (14)'!$X81,2))</f>
        <v>45969</v>
      </c>
      <c r="AA81" s="10">
        <f>DATE(LEFT('bookings (14)'!$Y81,4),MID('bookings (14)'!$Y81,6,2),RIGHT('bookings (14)'!$Y81,2))</f>
        <v>45973</v>
      </c>
      <c r="AB81" s="6">
        <f>IF('bookings (14)'!$G81&gt;8,'bookings (14)'!$I81*8,'bookings (14)'!$I81*'bookings (14)'!$G81)</f>
        <v>12</v>
      </c>
      <c r="AC81" s="6">
        <f>IF('bookings (14)'!$G81&lt;8,'bookings (14)'!$J81*'bookings (14)'!$G81,'bookings (14)'!$J81*8)</f>
        <v>4</v>
      </c>
      <c r="AD81" s="6">
        <f>'bookings (14)'!$H81*'bookings (14)'!$G81</f>
        <v>16</v>
      </c>
      <c r="AE81" s="6">
        <f>IF('bookings (14)'!$G81&gt;8,'bookings (14)'!$I81,0)</f>
        <v>0</v>
      </c>
      <c r="AF81" s="6">
        <f>IF('bookings (14)'!$G81&gt;8,'bookings (14)'!$I81*('bookings (14)'!$G81-8),0)</f>
        <v>0</v>
      </c>
      <c r="AG81" s="6">
        <f>'bookings (14)'!$AB81+'bookings (14)'!$AC81+'bookings (14)'!$AF81</f>
        <v>16</v>
      </c>
      <c r="AH81" s="6" t="b">
        <f>IF('bookings (14)'!$AG81='bookings (14)'!$AD81,TRUE,FALSE)</f>
        <v>1</v>
      </c>
      <c r="AN81" s="13">
        <v>20720212</v>
      </c>
      <c r="AO81" s="14" t="s">
        <v>47</v>
      </c>
    </row>
    <row r="82" spans="1:41" ht="14.25" customHeight="1" x14ac:dyDescent="0.25">
      <c r="A82" s="6">
        <v>25426032</v>
      </c>
      <c r="B82" s="6" t="s">
        <v>34</v>
      </c>
      <c r="C82" s="6" t="s">
        <v>393</v>
      </c>
      <c r="D82" s="6" t="s">
        <v>388</v>
      </c>
      <c r="E82" s="6" t="s">
        <v>371</v>
      </c>
      <c r="F82" s="6" t="s">
        <v>45</v>
      </c>
      <c r="G82" s="6">
        <v>3</v>
      </c>
      <c r="H82" s="6">
        <v>2</v>
      </c>
      <c r="I82" s="6">
        <f>'bookings (14)'!$H82-'bookings (14)'!$J82</f>
        <v>2</v>
      </c>
      <c r="J82" s="6">
        <f>IF('bookings (14)'!$O82&lt;&gt;"Airbnb",'bookings (14)'!$T82/MIN('bookings (14)'!$G82,8),0)</f>
        <v>0</v>
      </c>
      <c r="K82" s="6">
        <v>283.31</v>
      </c>
      <c r="L82" s="6"/>
      <c r="M82" s="6">
        <v>116546071</v>
      </c>
      <c r="N82" s="6" t="s">
        <v>394</v>
      </c>
      <c r="O82" s="6" t="s">
        <v>47</v>
      </c>
      <c r="P82" s="6">
        <v>0</v>
      </c>
      <c r="Q82" s="6">
        <v>3</v>
      </c>
      <c r="R82" s="6">
        <v>0</v>
      </c>
      <c r="S82" s="6">
        <v>0</v>
      </c>
      <c r="T82" s="6">
        <v>6</v>
      </c>
      <c r="U82" s="6">
        <v>6</v>
      </c>
      <c r="V82" s="6" t="s">
        <v>395</v>
      </c>
      <c r="W82" s="6">
        <v>393479828446</v>
      </c>
      <c r="X82" s="6" t="str">
        <f t="shared" ref="X82:Y82" si="80">LEFT(D82,10)</f>
        <v>2025-11-08</v>
      </c>
      <c r="Y82" s="6" t="str">
        <f t="shared" si="80"/>
        <v>2025-11-11</v>
      </c>
      <c r="Z82" s="10">
        <f>DATE(LEFT('bookings (14)'!$X82,4),MID('bookings (14)'!$X82,6,2),RIGHT('bookings (14)'!$X82,2))</f>
        <v>45969</v>
      </c>
      <c r="AA82" s="10">
        <f>DATE(LEFT('bookings (14)'!$Y82,4),MID('bookings (14)'!$Y82,6,2),RIGHT('bookings (14)'!$Y82,2))</f>
        <v>45972</v>
      </c>
      <c r="AB82" s="6">
        <f>IF('bookings (14)'!$G82&gt;8,'bookings (14)'!$I82*8,'bookings (14)'!$I82*'bookings (14)'!$G82)</f>
        <v>6</v>
      </c>
      <c r="AC82" s="6">
        <f>IF('bookings (14)'!$G82&lt;8,'bookings (14)'!$J82*'bookings (14)'!$G82,'bookings (14)'!$J82*8)</f>
        <v>0</v>
      </c>
      <c r="AD82" s="6">
        <f>'bookings (14)'!$H82*'bookings (14)'!$G82</f>
        <v>6</v>
      </c>
      <c r="AE82" s="6">
        <f>IF('bookings (14)'!$G82&gt;8,'bookings (14)'!$I82,0)</f>
        <v>0</v>
      </c>
      <c r="AF82" s="6">
        <f>IF('bookings (14)'!$G82&gt;8,'bookings (14)'!$I82*('bookings (14)'!$G82-8),0)</f>
        <v>0</v>
      </c>
      <c r="AG82" s="6">
        <f>'bookings (14)'!$AB82+'bookings (14)'!$AC82+'bookings (14)'!$AF82</f>
        <v>6</v>
      </c>
      <c r="AH82" s="6" t="b">
        <f>IF('bookings (14)'!$AG82='bookings (14)'!$AD82,TRUE,FALSE)</f>
        <v>1</v>
      </c>
      <c r="AN82" s="11">
        <v>20720252</v>
      </c>
      <c r="AO82" s="12" t="s">
        <v>40</v>
      </c>
    </row>
    <row r="83" spans="1:41" ht="14.25" customHeight="1" x14ac:dyDescent="0.25">
      <c r="A83" s="6">
        <v>25492213</v>
      </c>
      <c r="B83" s="6" t="s">
        <v>34</v>
      </c>
      <c r="C83" s="6" t="s">
        <v>396</v>
      </c>
      <c r="D83" s="6" t="s">
        <v>388</v>
      </c>
      <c r="E83" s="6" t="s">
        <v>371</v>
      </c>
      <c r="F83" s="6" t="s">
        <v>67</v>
      </c>
      <c r="G83" s="6">
        <v>3</v>
      </c>
      <c r="H83" s="6">
        <v>1</v>
      </c>
      <c r="I83" s="6">
        <f>'bookings (14)'!$H83-'bookings (14)'!$J83</f>
        <v>1</v>
      </c>
      <c r="J83" s="6">
        <f>IF('bookings (14)'!$O83&lt;&gt;"Airbnb",'bookings (14)'!$T83/MIN('bookings (14)'!$G83,8),0)</f>
        <v>0</v>
      </c>
      <c r="K83" s="6">
        <v>291.60000000000002</v>
      </c>
      <c r="L83" s="6"/>
      <c r="M83" s="6">
        <v>116893351</v>
      </c>
      <c r="N83" s="6" t="s">
        <v>397</v>
      </c>
      <c r="O83" s="6" t="s">
        <v>40</v>
      </c>
      <c r="P83" s="6">
        <v>3</v>
      </c>
      <c r="Q83" s="6">
        <v>3</v>
      </c>
      <c r="R83" s="6">
        <v>9</v>
      </c>
      <c r="S83" s="6">
        <v>3</v>
      </c>
      <c r="T83" s="6">
        <v>0</v>
      </c>
      <c r="U83" s="6">
        <v>0</v>
      </c>
      <c r="V83" s="6" t="s">
        <v>398</v>
      </c>
      <c r="W83" s="6" t="s">
        <v>399</v>
      </c>
      <c r="X83" s="6" t="str">
        <f t="shared" ref="X83:Y83" si="81">LEFT(D83,10)</f>
        <v>2025-11-08</v>
      </c>
      <c r="Y83" s="6" t="str">
        <f t="shared" si="81"/>
        <v>2025-11-11</v>
      </c>
      <c r="Z83" s="10">
        <f>DATE(LEFT('bookings (14)'!$X83,4),MID('bookings (14)'!$X83,6,2),RIGHT('bookings (14)'!$X83,2))</f>
        <v>45969</v>
      </c>
      <c r="AA83" s="10">
        <f>DATE(LEFT('bookings (14)'!$Y83,4),MID('bookings (14)'!$Y83,6,2),RIGHT('bookings (14)'!$Y83,2))</f>
        <v>45972</v>
      </c>
      <c r="AB83" s="6">
        <f>IF('bookings (14)'!$G83&gt;8,'bookings (14)'!$I83*8,'bookings (14)'!$I83*'bookings (14)'!$G83)</f>
        <v>3</v>
      </c>
      <c r="AC83" s="6">
        <f>IF('bookings (14)'!$G83&lt;8,'bookings (14)'!$J83*'bookings (14)'!$G83,'bookings (14)'!$J83*8)</f>
        <v>0</v>
      </c>
      <c r="AD83" s="6">
        <f>'bookings (14)'!$H83*'bookings (14)'!$G83</f>
        <v>3</v>
      </c>
      <c r="AE83" s="6">
        <f>IF('bookings (14)'!$G83&gt;8,'bookings (14)'!$I83,0)</f>
        <v>0</v>
      </c>
      <c r="AF83" s="6">
        <f>IF('bookings (14)'!$G83&gt;8,'bookings (14)'!$I83*('bookings (14)'!$G83-8),0)</f>
        <v>0</v>
      </c>
      <c r="AG83" s="6">
        <f>'bookings (14)'!$AB83+'bookings (14)'!$AC83+'bookings (14)'!$AF83</f>
        <v>3</v>
      </c>
      <c r="AH83" s="6" t="b">
        <f>IF('bookings (14)'!$AG83='bookings (14)'!$AD83,TRUE,FALSE)</f>
        <v>1</v>
      </c>
      <c r="AN83" s="13">
        <v>20724415</v>
      </c>
      <c r="AO83" s="14" t="s">
        <v>223</v>
      </c>
    </row>
    <row r="84" spans="1:41" ht="14.25" customHeight="1" x14ac:dyDescent="0.25">
      <c r="A84" s="6">
        <v>25416273</v>
      </c>
      <c r="B84" s="6" t="s">
        <v>34</v>
      </c>
      <c r="C84" s="6" t="s">
        <v>400</v>
      </c>
      <c r="D84" s="6" t="s">
        <v>384</v>
      </c>
      <c r="E84" s="6" t="s">
        <v>401</v>
      </c>
      <c r="F84" s="6" t="s">
        <v>57</v>
      </c>
      <c r="G84" s="6">
        <v>4</v>
      </c>
      <c r="H84" s="6">
        <v>2</v>
      </c>
      <c r="I84" s="6">
        <f>'bookings (14)'!$H84-'bookings (14)'!$J84</f>
        <v>2</v>
      </c>
      <c r="J84" s="6">
        <f>IF('bookings (14)'!$O84&lt;&gt;"Airbnb",'bookings (14)'!$T84/MIN('bookings (14)'!$G84,8),0)</f>
        <v>0</v>
      </c>
      <c r="K84" s="6">
        <v>334.2</v>
      </c>
      <c r="L84" s="6"/>
      <c r="M84" s="6">
        <v>116467166</v>
      </c>
      <c r="N84" s="6" t="s">
        <v>402</v>
      </c>
      <c r="O84" s="6" t="s">
        <v>47</v>
      </c>
      <c r="P84" s="6">
        <v>0</v>
      </c>
      <c r="Q84" s="6">
        <v>3</v>
      </c>
      <c r="R84" s="6">
        <v>0</v>
      </c>
      <c r="S84" s="6">
        <v>0</v>
      </c>
      <c r="T84" s="6">
        <v>6</v>
      </c>
      <c r="U84" s="6">
        <v>6</v>
      </c>
      <c r="V84" s="6" t="s">
        <v>403</v>
      </c>
      <c r="W84" s="6">
        <v>393455974293</v>
      </c>
      <c r="X84" s="6" t="str">
        <f t="shared" ref="X84:Y84" si="82">LEFT(D84,10)</f>
        <v>2025-11-10</v>
      </c>
      <c r="Y84" s="6" t="str">
        <f t="shared" si="82"/>
        <v>2025-11-14</v>
      </c>
      <c r="Z84" s="10">
        <f>DATE(LEFT('bookings (14)'!$X84,4),MID('bookings (14)'!$X84,6,2),RIGHT('bookings (14)'!$X84,2))</f>
        <v>45971</v>
      </c>
      <c r="AA84" s="10">
        <f>DATE(LEFT('bookings (14)'!$Y84,4),MID('bookings (14)'!$Y84,6,2),RIGHT('bookings (14)'!$Y84,2))</f>
        <v>45975</v>
      </c>
      <c r="AB84" s="6">
        <f>IF('bookings (14)'!$G84&gt;8,'bookings (14)'!$I84*8,'bookings (14)'!$I84*'bookings (14)'!$G84)</f>
        <v>8</v>
      </c>
      <c r="AC84" s="6">
        <f>IF('bookings (14)'!$G84&lt;8,'bookings (14)'!$J84*'bookings (14)'!$G84,'bookings (14)'!$J84*8)</f>
        <v>0</v>
      </c>
      <c r="AD84" s="6">
        <f>'bookings (14)'!$H84*'bookings (14)'!$G84</f>
        <v>8</v>
      </c>
      <c r="AE84" s="6">
        <f>IF('bookings (14)'!$G84&gt;8,'bookings (14)'!$I84,0)</f>
        <v>0</v>
      </c>
      <c r="AF84" s="6">
        <f>IF('bookings (14)'!$G84&gt;8,'bookings (14)'!$I84*('bookings (14)'!$G84-8),0)</f>
        <v>0</v>
      </c>
      <c r="AG84" s="6">
        <f>'bookings (14)'!$AB84+'bookings (14)'!$AC84+'bookings (14)'!$AF84</f>
        <v>8</v>
      </c>
      <c r="AH84" s="6" t="b">
        <f>IF('bookings (14)'!$AG84='bookings (14)'!$AD84,TRUE,FALSE)</f>
        <v>1</v>
      </c>
      <c r="AN84" s="11">
        <v>20726231</v>
      </c>
      <c r="AO84" s="12" t="s">
        <v>40</v>
      </c>
    </row>
    <row r="85" spans="1:41" ht="14.25" customHeight="1" x14ac:dyDescent="0.25">
      <c r="A85" s="6">
        <v>25514289</v>
      </c>
      <c r="B85" s="6" t="s">
        <v>34</v>
      </c>
      <c r="C85" s="6" t="s">
        <v>404</v>
      </c>
      <c r="D85" s="6" t="s">
        <v>384</v>
      </c>
      <c r="E85" s="6" t="s">
        <v>401</v>
      </c>
      <c r="F85" s="6" t="s">
        <v>85</v>
      </c>
      <c r="G85" s="6">
        <v>4</v>
      </c>
      <c r="H85" s="6">
        <v>2</v>
      </c>
      <c r="I85" s="6">
        <f>'bookings (14)'!$H85-'bookings (14)'!$J85</f>
        <v>2</v>
      </c>
      <c r="J85" s="6">
        <f>IF('bookings (14)'!$O85&lt;&gt;"Airbnb",'bookings (14)'!$T85/MIN('bookings (14)'!$G85,8),0)</f>
        <v>0</v>
      </c>
      <c r="K85" s="6">
        <v>357.24</v>
      </c>
      <c r="L85" s="6"/>
      <c r="M85" s="6">
        <v>117009751</v>
      </c>
      <c r="N85" s="6" t="s">
        <v>405</v>
      </c>
      <c r="O85" s="6" t="s">
        <v>40</v>
      </c>
      <c r="P85" s="6">
        <v>0</v>
      </c>
      <c r="Q85" s="6">
        <v>3</v>
      </c>
      <c r="R85" s="6">
        <v>18</v>
      </c>
      <c r="S85" s="6">
        <v>6</v>
      </c>
      <c r="T85" s="6">
        <v>0</v>
      </c>
      <c r="U85" s="6">
        <v>0</v>
      </c>
      <c r="V85" s="6" t="s">
        <v>406</v>
      </c>
      <c r="W85" s="6" t="s">
        <v>407</v>
      </c>
      <c r="X85" s="6" t="str">
        <f t="shared" ref="X85:Y85" si="83">LEFT(D85,10)</f>
        <v>2025-11-10</v>
      </c>
      <c r="Y85" s="6" t="str">
        <f t="shared" si="83"/>
        <v>2025-11-14</v>
      </c>
      <c r="Z85" s="10">
        <f>DATE(LEFT('bookings (14)'!$X85,4),MID('bookings (14)'!$X85,6,2),RIGHT('bookings (14)'!$X85,2))</f>
        <v>45971</v>
      </c>
      <c r="AA85" s="10">
        <f>DATE(LEFT('bookings (14)'!$Y85,4),MID('bookings (14)'!$Y85,6,2),RIGHT('bookings (14)'!$Y85,2))</f>
        <v>45975</v>
      </c>
      <c r="AB85" s="6">
        <f>IF('bookings (14)'!$G85&gt;8,'bookings (14)'!$I85*8,'bookings (14)'!$I85*'bookings (14)'!$G85)</f>
        <v>8</v>
      </c>
      <c r="AC85" s="6">
        <f>IF('bookings (14)'!$G85&lt;8,'bookings (14)'!$J85*'bookings (14)'!$G85,'bookings (14)'!$J85*8)</f>
        <v>0</v>
      </c>
      <c r="AD85" s="6">
        <f>'bookings (14)'!$H85*'bookings (14)'!$G85</f>
        <v>8</v>
      </c>
      <c r="AE85" s="6">
        <f>IF('bookings (14)'!$G85&gt;8,'bookings (14)'!$I85,0)</f>
        <v>0</v>
      </c>
      <c r="AF85" s="6">
        <f>IF('bookings (14)'!$G85&gt;8,'bookings (14)'!$I85*('bookings (14)'!$G85-8),0)</f>
        <v>0</v>
      </c>
      <c r="AG85" s="6">
        <f>'bookings (14)'!$AB85+'bookings (14)'!$AC85+'bookings (14)'!$AF85</f>
        <v>8</v>
      </c>
      <c r="AH85" s="6" t="b">
        <f>IF('bookings (14)'!$AG85='bookings (14)'!$AD85,TRUE,FALSE)</f>
        <v>1</v>
      </c>
      <c r="AN85" s="13">
        <v>20732655</v>
      </c>
      <c r="AO85" s="14" t="s">
        <v>40</v>
      </c>
    </row>
    <row r="86" spans="1:41" ht="14.25" customHeight="1" x14ac:dyDescent="0.25">
      <c r="A86" s="6">
        <v>25546048</v>
      </c>
      <c r="B86" s="6" t="s">
        <v>34</v>
      </c>
      <c r="C86" s="6" t="s">
        <v>408</v>
      </c>
      <c r="D86" s="6" t="s">
        <v>409</v>
      </c>
      <c r="E86" s="6" t="s">
        <v>389</v>
      </c>
      <c r="F86" s="6" t="s">
        <v>197</v>
      </c>
      <c r="G86" s="6">
        <v>2</v>
      </c>
      <c r="H86" s="6">
        <v>1</v>
      </c>
      <c r="I86" s="6">
        <f>'bookings (14)'!$H86-'bookings (14)'!$J86</f>
        <v>1</v>
      </c>
      <c r="J86" s="6">
        <f>IF('bookings (14)'!$O86&lt;&gt;"Airbnb",'bookings (14)'!$T86/MIN('bookings (14)'!$G86,8),0)</f>
        <v>0</v>
      </c>
      <c r="K86" s="6">
        <v>181.8</v>
      </c>
      <c r="L86" s="6"/>
      <c r="M86" s="6">
        <v>117175466</v>
      </c>
      <c r="N86" s="6" t="s">
        <v>410</v>
      </c>
      <c r="O86" s="6" t="s">
        <v>40</v>
      </c>
      <c r="P86" s="6">
        <v>0</v>
      </c>
      <c r="Q86" s="6">
        <v>3</v>
      </c>
      <c r="R86" s="6">
        <v>6</v>
      </c>
      <c r="S86" s="6">
        <v>2</v>
      </c>
      <c r="T86" s="6">
        <v>0</v>
      </c>
      <c r="U86" s="6">
        <v>0</v>
      </c>
      <c r="V86" s="6" t="s">
        <v>411</v>
      </c>
      <c r="W86" s="6" t="s">
        <v>412</v>
      </c>
      <c r="X86" s="6" t="str">
        <f t="shared" ref="X86:Y86" si="84">LEFT(D86,10)</f>
        <v>2025-11-10</v>
      </c>
      <c r="Y86" s="6" t="str">
        <f t="shared" si="84"/>
        <v>2025-11-12</v>
      </c>
      <c r="Z86" s="10">
        <f>DATE(LEFT('bookings (14)'!$X86,4),MID('bookings (14)'!$X86,6,2),RIGHT('bookings (14)'!$X86,2))</f>
        <v>45971</v>
      </c>
      <c r="AA86" s="10">
        <f>DATE(LEFT('bookings (14)'!$Y86,4),MID('bookings (14)'!$Y86,6,2),RIGHT('bookings (14)'!$Y86,2))</f>
        <v>45973</v>
      </c>
      <c r="AB86" s="6">
        <f>IF('bookings (14)'!$G86&gt;8,'bookings (14)'!$I86*8,'bookings (14)'!$I86*'bookings (14)'!$G86)</f>
        <v>2</v>
      </c>
      <c r="AC86" s="6">
        <f>IF('bookings (14)'!$G86&lt;8,'bookings (14)'!$J86*'bookings (14)'!$G86,'bookings (14)'!$J86*8)</f>
        <v>0</v>
      </c>
      <c r="AD86" s="6">
        <f>'bookings (14)'!$H86*'bookings (14)'!$G86</f>
        <v>2</v>
      </c>
      <c r="AE86" s="6">
        <f>IF('bookings (14)'!$G86&gt;8,'bookings (14)'!$I86,0)</f>
        <v>0</v>
      </c>
      <c r="AF86" s="6">
        <f>IF('bookings (14)'!$G86&gt;8,'bookings (14)'!$I86*('bookings (14)'!$G86-8),0)</f>
        <v>0</v>
      </c>
      <c r="AG86" s="6">
        <f>'bookings (14)'!$AB86+'bookings (14)'!$AC86+'bookings (14)'!$AF86</f>
        <v>2</v>
      </c>
      <c r="AH86" s="6" t="b">
        <f>IF('bookings (14)'!$AG86='bookings (14)'!$AD86,TRUE,FALSE)</f>
        <v>1</v>
      </c>
      <c r="AN86" s="11">
        <v>20761890</v>
      </c>
      <c r="AO86" s="12" t="s">
        <v>40</v>
      </c>
    </row>
    <row r="87" spans="1:41" ht="14.25" customHeight="1" x14ac:dyDescent="0.25">
      <c r="A87" s="6">
        <v>24947720</v>
      </c>
      <c r="B87" s="6" t="s">
        <v>34</v>
      </c>
      <c r="C87" s="6" t="s">
        <v>413</v>
      </c>
      <c r="D87" s="6" t="s">
        <v>414</v>
      </c>
      <c r="E87" s="6" t="s">
        <v>415</v>
      </c>
      <c r="F87" s="6" t="s">
        <v>79</v>
      </c>
      <c r="G87" s="6">
        <v>4</v>
      </c>
      <c r="H87" s="6">
        <v>1</v>
      </c>
      <c r="I87" s="6">
        <f>'bookings (14)'!$H87-'bookings (14)'!$J87</f>
        <v>1</v>
      </c>
      <c r="J87" s="6">
        <f>IF('bookings (14)'!$O87&lt;&gt;"Airbnb",'bookings (14)'!$T87/MIN('bookings (14)'!$G87,8),0)</f>
        <v>0</v>
      </c>
      <c r="K87" s="6">
        <v>377</v>
      </c>
      <c r="L87" s="6"/>
      <c r="M87" s="6">
        <v>113906626</v>
      </c>
      <c r="N87" s="6" t="s">
        <v>416</v>
      </c>
      <c r="O87" s="6" t="s">
        <v>47</v>
      </c>
      <c r="P87" s="6">
        <v>0</v>
      </c>
      <c r="Q87" s="6">
        <v>3</v>
      </c>
      <c r="R87" s="6">
        <v>0</v>
      </c>
      <c r="S87" s="6">
        <v>0</v>
      </c>
      <c r="T87" s="6">
        <v>4</v>
      </c>
      <c r="U87" s="6">
        <v>4</v>
      </c>
      <c r="V87" s="6"/>
      <c r="W87" s="6">
        <v>18132447020</v>
      </c>
      <c r="X87" s="6" t="str">
        <f t="shared" ref="X87:Y87" si="85">LEFT(D87,10)</f>
        <v>2025-11-12</v>
      </c>
      <c r="Y87" s="6" t="str">
        <f t="shared" si="85"/>
        <v>2025-11-16</v>
      </c>
      <c r="Z87" s="10">
        <f>DATE(LEFT('bookings (14)'!$X87,4),MID('bookings (14)'!$X87,6,2),RIGHT('bookings (14)'!$X87,2))</f>
        <v>45973</v>
      </c>
      <c r="AA87" s="10">
        <f>DATE(LEFT('bookings (14)'!$Y87,4),MID('bookings (14)'!$Y87,6,2),RIGHT('bookings (14)'!$Y87,2))</f>
        <v>45977</v>
      </c>
      <c r="AB87" s="6">
        <f>IF('bookings (14)'!$G87&gt;8,'bookings (14)'!$I87*8,'bookings (14)'!$I87*'bookings (14)'!$G87)</f>
        <v>4</v>
      </c>
      <c r="AC87" s="6">
        <f>IF('bookings (14)'!$G87&lt;8,'bookings (14)'!$J87*'bookings (14)'!$G87,'bookings (14)'!$J87*8)</f>
        <v>0</v>
      </c>
      <c r="AD87" s="6">
        <f>'bookings (14)'!$H87*'bookings (14)'!$G87</f>
        <v>4</v>
      </c>
      <c r="AE87" s="6">
        <f>IF('bookings (14)'!$G87&gt;8,'bookings (14)'!$I87,0)</f>
        <v>0</v>
      </c>
      <c r="AF87" s="6">
        <f>IF('bookings (14)'!$G87&gt;8,'bookings (14)'!$I87*('bookings (14)'!$G87-8),0)</f>
        <v>0</v>
      </c>
      <c r="AG87" s="6">
        <f>'bookings (14)'!$AB87+'bookings (14)'!$AC87+'bookings (14)'!$AF87</f>
        <v>4</v>
      </c>
      <c r="AH87" s="6" t="b">
        <f>IF('bookings (14)'!$AG87='bookings (14)'!$AD87,TRUE,FALSE)</f>
        <v>1</v>
      </c>
      <c r="AN87" s="13">
        <v>20773874</v>
      </c>
      <c r="AO87" s="14" t="s">
        <v>47</v>
      </c>
    </row>
    <row r="88" spans="1:41" ht="14.25" customHeight="1" x14ac:dyDescent="0.25">
      <c r="A88" s="6">
        <v>25036936</v>
      </c>
      <c r="B88" s="6" t="s">
        <v>34</v>
      </c>
      <c r="C88" s="6" t="s">
        <v>417</v>
      </c>
      <c r="D88" s="6" t="s">
        <v>418</v>
      </c>
      <c r="E88" s="6" t="s">
        <v>415</v>
      </c>
      <c r="F88" s="6" t="s">
        <v>38</v>
      </c>
      <c r="G88" s="6">
        <v>3</v>
      </c>
      <c r="H88" s="6">
        <v>2</v>
      </c>
      <c r="I88" s="6">
        <f>'bookings (14)'!$H88-'bookings (14)'!$J88</f>
        <v>2</v>
      </c>
      <c r="J88" s="6">
        <f>IF('bookings (14)'!$O88&lt;&gt;"Airbnb",'bookings (14)'!$T88/MIN('bookings (14)'!$G88,8),0)</f>
        <v>0</v>
      </c>
      <c r="K88" s="6">
        <v>277.72000000000003</v>
      </c>
      <c r="L88" s="6"/>
      <c r="M88" s="6">
        <v>114469791</v>
      </c>
      <c r="N88" s="6" t="s">
        <v>419</v>
      </c>
      <c r="O88" s="6" t="s">
        <v>40</v>
      </c>
      <c r="P88" s="6">
        <v>3</v>
      </c>
      <c r="Q88" s="6">
        <v>3</v>
      </c>
      <c r="R88" s="6">
        <v>18</v>
      </c>
      <c r="S88" s="6">
        <v>6</v>
      </c>
      <c r="T88" s="6">
        <v>0</v>
      </c>
      <c r="U88" s="6">
        <v>0</v>
      </c>
      <c r="V88" s="6" t="s">
        <v>420</v>
      </c>
      <c r="W88" s="6" t="s">
        <v>421</v>
      </c>
      <c r="X88" s="6" t="str">
        <f t="shared" ref="X88:Y88" si="86">LEFT(D88,10)</f>
        <v>2025-11-13</v>
      </c>
      <c r="Y88" s="6" t="str">
        <f t="shared" si="86"/>
        <v>2025-11-16</v>
      </c>
      <c r="Z88" s="10">
        <f>DATE(LEFT('bookings (14)'!$X88,4),MID('bookings (14)'!$X88,6,2),RIGHT('bookings (14)'!$X88,2))</f>
        <v>45974</v>
      </c>
      <c r="AA88" s="10">
        <f>DATE(LEFT('bookings (14)'!$Y88,4),MID('bookings (14)'!$Y88,6,2),RIGHT('bookings (14)'!$Y88,2))</f>
        <v>45977</v>
      </c>
      <c r="AB88" s="6">
        <f>IF('bookings (14)'!$G88&gt;8,'bookings (14)'!$I88*8,'bookings (14)'!$I88*'bookings (14)'!$G88)</f>
        <v>6</v>
      </c>
      <c r="AC88" s="6">
        <f>IF('bookings (14)'!$G88&lt;8,'bookings (14)'!$J88*'bookings (14)'!$G88,'bookings (14)'!$J88*8)</f>
        <v>0</v>
      </c>
      <c r="AD88" s="6">
        <f>'bookings (14)'!$H88*'bookings (14)'!$G88</f>
        <v>6</v>
      </c>
      <c r="AE88" s="6">
        <f>IF('bookings (14)'!$G88&gt;8,'bookings (14)'!$I88,0)</f>
        <v>0</v>
      </c>
      <c r="AF88" s="6">
        <f>IF('bookings (14)'!$G88&gt;8,'bookings (14)'!$I88*('bookings (14)'!$G88-8),0)</f>
        <v>0</v>
      </c>
      <c r="AG88" s="6">
        <f>'bookings (14)'!$AB88+'bookings (14)'!$AC88+'bookings (14)'!$AF88</f>
        <v>6</v>
      </c>
      <c r="AH88" s="6" t="b">
        <f>IF('bookings (14)'!$AG88='bookings (14)'!$AD88,TRUE,FALSE)</f>
        <v>1</v>
      </c>
      <c r="AN88" s="11">
        <v>20791834</v>
      </c>
      <c r="AO88" s="12" t="s">
        <v>40</v>
      </c>
    </row>
    <row r="89" spans="1:41" ht="14.25" customHeight="1" x14ac:dyDescent="0.25">
      <c r="A89" s="6">
        <v>25158194</v>
      </c>
      <c r="B89" s="6" t="s">
        <v>34</v>
      </c>
      <c r="C89" s="6" t="s">
        <v>422</v>
      </c>
      <c r="D89" s="6" t="s">
        <v>418</v>
      </c>
      <c r="E89" s="6" t="s">
        <v>415</v>
      </c>
      <c r="F89" s="6" t="s">
        <v>67</v>
      </c>
      <c r="G89" s="6">
        <v>3</v>
      </c>
      <c r="H89" s="6">
        <v>2</v>
      </c>
      <c r="I89" s="6">
        <f>'bookings (14)'!$H89-'bookings (14)'!$J89</f>
        <v>2</v>
      </c>
      <c r="J89" s="6">
        <f>IF('bookings (14)'!$O89&lt;&gt;"Airbnb",'bookings (14)'!$T89/MIN('bookings (14)'!$G89,8),0)</f>
        <v>0</v>
      </c>
      <c r="K89" s="6">
        <v>290</v>
      </c>
      <c r="L89" s="6"/>
      <c r="M89" s="6">
        <v>115110686</v>
      </c>
      <c r="N89" s="6" t="s">
        <v>423</v>
      </c>
      <c r="O89" s="6" t="s">
        <v>47</v>
      </c>
      <c r="P89" s="6">
        <v>0</v>
      </c>
      <c r="Q89" s="6">
        <v>3</v>
      </c>
      <c r="R89" s="6">
        <v>0</v>
      </c>
      <c r="S89" s="6">
        <v>0</v>
      </c>
      <c r="T89" s="6">
        <v>6</v>
      </c>
      <c r="U89" s="6">
        <v>6</v>
      </c>
      <c r="V89" s="6" t="s">
        <v>424</v>
      </c>
      <c r="W89" s="6">
        <v>447783508488</v>
      </c>
      <c r="X89" s="6" t="str">
        <f t="shared" ref="X89:Y89" si="87">LEFT(D89,10)</f>
        <v>2025-11-13</v>
      </c>
      <c r="Y89" s="6" t="str">
        <f t="shared" si="87"/>
        <v>2025-11-16</v>
      </c>
      <c r="Z89" s="10">
        <f>DATE(LEFT('bookings (14)'!$X89,4),MID('bookings (14)'!$X89,6,2),RIGHT('bookings (14)'!$X89,2))</f>
        <v>45974</v>
      </c>
      <c r="AA89" s="10">
        <f>DATE(LEFT('bookings (14)'!$Y89,4),MID('bookings (14)'!$Y89,6,2),RIGHT('bookings (14)'!$Y89,2))</f>
        <v>45977</v>
      </c>
      <c r="AB89" s="6">
        <f>IF('bookings (14)'!$G89&gt;8,'bookings (14)'!$I89*8,'bookings (14)'!$I89*'bookings (14)'!$G89)</f>
        <v>6</v>
      </c>
      <c r="AC89" s="6">
        <f>IF('bookings (14)'!$G89&lt;8,'bookings (14)'!$J89*'bookings (14)'!$G89,'bookings (14)'!$J89*8)</f>
        <v>0</v>
      </c>
      <c r="AD89" s="6">
        <f>'bookings (14)'!$H89*'bookings (14)'!$G89</f>
        <v>6</v>
      </c>
      <c r="AE89" s="6">
        <f>IF('bookings (14)'!$G89&gt;8,'bookings (14)'!$I89,0)</f>
        <v>0</v>
      </c>
      <c r="AF89" s="6">
        <f>IF('bookings (14)'!$G89&gt;8,'bookings (14)'!$I89*('bookings (14)'!$G89-8),0)</f>
        <v>0</v>
      </c>
      <c r="AG89" s="6">
        <f>'bookings (14)'!$AB89+'bookings (14)'!$AC89+'bookings (14)'!$AF89</f>
        <v>6</v>
      </c>
      <c r="AH89" s="6" t="b">
        <f>IF('bookings (14)'!$AG89='bookings (14)'!$AD89,TRUE,FALSE)</f>
        <v>1</v>
      </c>
      <c r="AN89" s="13">
        <v>20808536</v>
      </c>
      <c r="AO89" s="14" t="s">
        <v>40</v>
      </c>
    </row>
    <row r="90" spans="1:41" ht="14.25" customHeight="1" x14ac:dyDescent="0.25">
      <c r="A90" s="6">
        <v>25281691</v>
      </c>
      <c r="B90" s="6" t="s">
        <v>34</v>
      </c>
      <c r="C90" s="6" t="s">
        <v>425</v>
      </c>
      <c r="D90" s="6" t="s">
        <v>426</v>
      </c>
      <c r="E90" s="6" t="s">
        <v>427</v>
      </c>
      <c r="F90" s="6" t="s">
        <v>45</v>
      </c>
      <c r="G90" s="6">
        <v>3</v>
      </c>
      <c r="H90" s="6">
        <v>3</v>
      </c>
      <c r="I90" s="6">
        <f>'bookings (14)'!$H90-'bookings (14)'!$J90</f>
        <v>3</v>
      </c>
      <c r="J90" s="6">
        <f>IF('bookings (14)'!$O90&lt;&gt;"Airbnb",'bookings (14)'!$T90/MIN('bookings (14)'!$G90,8),0)</f>
        <v>0</v>
      </c>
      <c r="K90" s="6">
        <v>399</v>
      </c>
      <c r="L90" s="6"/>
      <c r="M90" s="6">
        <v>115761751</v>
      </c>
      <c r="N90" s="6" t="s">
        <v>428</v>
      </c>
      <c r="O90" s="6" t="s">
        <v>47</v>
      </c>
      <c r="P90" s="6">
        <v>0</v>
      </c>
      <c r="Q90" s="6">
        <v>3</v>
      </c>
      <c r="R90" s="6">
        <v>0</v>
      </c>
      <c r="S90" s="6">
        <v>0</v>
      </c>
      <c r="T90" s="6">
        <v>9</v>
      </c>
      <c r="U90" s="6">
        <v>9</v>
      </c>
      <c r="V90" s="6" t="s">
        <v>429</v>
      </c>
      <c r="W90" s="6">
        <v>393451649759</v>
      </c>
      <c r="X90" s="6" t="str">
        <f t="shared" ref="X90:Y90" si="88">LEFT(D90,10)</f>
        <v>2025-11-14</v>
      </c>
      <c r="Y90" s="6" t="str">
        <f t="shared" si="88"/>
        <v>2025-11-17</v>
      </c>
      <c r="Z90" s="10">
        <f>DATE(LEFT('bookings (14)'!$X90,4),MID('bookings (14)'!$X90,6,2),RIGHT('bookings (14)'!$X90,2))</f>
        <v>45975</v>
      </c>
      <c r="AA90" s="10">
        <f>DATE(LEFT('bookings (14)'!$Y90,4),MID('bookings (14)'!$Y90,6,2),RIGHT('bookings (14)'!$Y90,2))</f>
        <v>45978</v>
      </c>
      <c r="AB90" s="6">
        <f>IF('bookings (14)'!$G90&gt;8,'bookings (14)'!$I90*8,'bookings (14)'!$I90*'bookings (14)'!$G90)</f>
        <v>9</v>
      </c>
      <c r="AC90" s="6">
        <f>IF('bookings (14)'!$G90&lt;8,'bookings (14)'!$J90*'bookings (14)'!$G90,'bookings (14)'!$J90*8)</f>
        <v>0</v>
      </c>
      <c r="AD90" s="6">
        <f>'bookings (14)'!$H90*'bookings (14)'!$G90</f>
        <v>9</v>
      </c>
      <c r="AE90" s="6">
        <f>IF('bookings (14)'!$G90&gt;8,'bookings (14)'!$I90,0)</f>
        <v>0</v>
      </c>
      <c r="AF90" s="6">
        <f>IF('bookings (14)'!$G90&gt;8,'bookings (14)'!$I90*('bookings (14)'!$G90-8),0)</f>
        <v>0</v>
      </c>
      <c r="AG90" s="6">
        <f>'bookings (14)'!$AB90+'bookings (14)'!$AC90+'bookings (14)'!$AF90</f>
        <v>9</v>
      </c>
      <c r="AH90" s="6" t="b">
        <f>IF('bookings (14)'!$AG90='bookings (14)'!$AD90,TRUE,FALSE)</f>
        <v>1</v>
      </c>
      <c r="AN90" s="11">
        <v>20811567</v>
      </c>
      <c r="AO90" s="12" t="s">
        <v>47</v>
      </c>
    </row>
    <row r="91" spans="1:41" ht="14.25" customHeight="1" x14ac:dyDescent="0.25">
      <c r="A91" s="6">
        <v>25611786</v>
      </c>
      <c r="B91" s="6" t="s">
        <v>34</v>
      </c>
      <c r="C91" s="6" t="s">
        <v>430</v>
      </c>
      <c r="D91" s="6" t="s">
        <v>401</v>
      </c>
      <c r="E91" s="6" t="s">
        <v>431</v>
      </c>
      <c r="F91" s="6" t="s">
        <v>57</v>
      </c>
      <c r="G91" s="6">
        <v>2</v>
      </c>
      <c r="H91" s="6">
        <v>2</v>
      </c>
      <c r="I91" s="6">
        <f>'bookings (14)'!$H91-'bookings (14)'!$J91</f>
        <v>2</v>
      </c>
      <c r="J91" s="6">
        <f>IF('bookings (14)'!$O91&lt;&gt;"Airbnb",'bookings (14)'!$T91/MIN('bookings (14)'!$G91,8),0)</f>
        <v>0</v>
      </c>
      <c r="K91" s="6">
        <v>194.4</v>
      </c>
      <c r="L91" s="6"/>
      <c r="M91" s="6">
        <v>117555076</v>
      </c>
      <c r="N91" s="6" t="s">
        <v>432</v>
      </c>
      <c r="O91" s="6" t="s">
        <v>40</v>
      </c>
      <c r="P91" s="6">
        <v>0</v>
      </c>
      <c r="Q91" s="6">
        <v>3</v>
      </c>
      <c r="R91" s="6">
        <v>12</v>
      </c>
      <c r="S91" s="6">
        <v>4</v>
      </c>
      <c r="T91" s="6">
        <v>0</v>
      </c>
      <c r="U91" s="6">
        <v>0</v>
      </c>
      <c r="V91" s="6" t="s">
        <v>433</v>
      </c>
      <c r="W91" s="6" t="s">
        <v>434</v>
      </c>
      <c r="X91" s="6" t="str">
        <f t="shared" ref="X91:Y91" si="89">LEFT(D91,10)</f>
        <v>2025-11-14</v>
      </c>
      <c r="Y91" s="6" t="str">
        <f t="shared" si="89"/>
        <v>2025-11-16</v>
      </c>
      <c r="Z91" s="10">
        <f>DATE(LEFT('bookings (14)'!$X91,4),MID('bookings (14)'!$X91,6,2),RIGHT('bookings (14)'!$X91,2))</f>
        <v>45975</v>
      </c>
      <c r="AA91" s="10">
        <f>DATE(LEFT('bookings (14)'!$Y91,4),MID('bookings (14)'!$Y91,6,2),RIGHT('bookings (14)'!$Y91,2))</f>
        <v>45977</v>
      </c>
      <c r="AB91" s="6">
        <f>IF('bookings (14)'!$G91&gt;8,'bookings (14)'!$I91*8,'bookings (14)'!$I91*'bookings (14)'!$G91)</f>
        <v>4</v>
      </c>
      <c r="AC91" s="6">
        <f>IF('bookings (14)'!$G91&lt;8,'bookings (14)'!$J91*'bookings (14)'!$G91,'bookings (14)'!$J91*8)</f>
        <v>0</v>
      </c>
      <c r="AD91" s="6">
        <f>'bookings (14)'!$H91*'bookings (14)'!$G91</f>
        <v>4</v>
      </c>
      <c r="AE91" s="6">
        <f>IF('bookings (14)'!$G91&gt;8,'bookings (14)'!$I91,0)</f>
        <v>0</v>
      </c>
      <c r="AF91" s="6">
        <f>IF('bookings (14)'!$G91&gt;8,'bookings (14)'!$I91*('bookings (14)'!$G91-8),0)</f>
        <v>0</v>
      </c>
      <c r="AG91" s="6">
        <f>'bookings (14)'!$AB91+'bookings (14)'!$AC91+'bookings (14)'!$AF91</f>
        <v>4</v>
      </c>
      <c r="AH91" s="6" t="b">
        <f>IF('bookings (14)'!$AG91='bookings (14)'!$AD91,TRUE,FALSE)</f>
        <v>1</v>
      </c>
      <c r="AN91" s="13">
        <v>20817504</v>
      </c>
      <c r="AO91" s="14" t="s">
        <v>47</v>
      </c>
    </row>
    <row r="92" spans="1:41" ht="14.25" customHeight="1" x14ac:dyDescent="0.25">
      <c r="A92" s="6">
        <v>24291118</v>
      </c>
      <c r="B92" s="6" t="s">
        <v>34</v>
      </c>
      <c r="C92" s="6" t="s">
        <v>435</v>
      </c>
      <c r="D92" s="6" t="s">
        <v>436</v>
      </c>
      <c r="E92" s="6" t="s">
        <v>437</v>
      </c>
      <c r="F92" s="6" t="s">
        <v>85</v>
      </c>
      <c r="G92" s="6">
        <v>3</v>
      </c>
      <c r="H92" s="6">
        <v>2</v>
      </c>
      <c r="I92" s="6">
        <f>'bookings (14)'!$H92-'bookings (14)'!$J92</f>
        <v>2</v>
      </c>
      <c r="J92" s="6">
        <f>IF('bookings (14)'!$O92&lt;&gt;"Airbnb",'bookings (14)'!$T92/MIN('bookings (14)'!$G92,8),0)</f>
        <v>0</v>
      </c>
      <c r="K92" s="6">
        <v>319.8</v>
      </c>
      <c r="L92" s="6"/>
      <c r="M92" s="6">
        <v>109565926</v>
      </c>
      <c r="N92" s="6" t="s">
        <v>438</v>
      </c>
      <c r="O92" s="6" t="s">
        <v>40</v>
      </c>
      <c r="P92" s="6">
        <v>0</v>
      </c>
      <c r="Q92" s="6">
        <v>3</v>
      </c>
      <c r="R92" s="6">
        <v>18</v>
      </c>
      <c r="S92" s="6">
        <v>6</v>
      </c>
      <c r="T92" s="6">
        <v>0</v>
      </c>
      <c r="U92" s="6">
        <v>0</v>
      </c>
      <c r="V92" s="6" t="s">
        <v>439</v>
      </c>
      <c r="W92" s="6" t="s">
        <v>440</v>
      </c>
      <c r="X92" s="6" t="str">
        <f t="shared" ref="X92:Y92" si="90">LEFT(D92,10)</f>
        <v>2025-11-15</v>
      </c>
      <c r="Y92" s="6" t="str">
        <f t="shared" si="90"/>
        <v>2025-11-18</v>
      </c>
      <c r="Z92" s="10">
        <f>DATE(LEFT('bookings (14)'!$X92,4),MID('bookings (14)'!$X92,6,2),RIGHT('bookings (14)'!$X92,2))</f>
        <v>45976</v>
      </c>
      <c r="AA92" s="10">
        <f>DATE(LEFT('bookings (14)'!$Y92,4),MID('bookings (14)'!$Y92,6,2),RIGHT('bookings (14)'!$Y92,2))</f>
        <v>45979</v>
      </c>
      <c r="AB92" s="6">
        <f>IF('bookings (14)'!$G92&gt;8,'bookings (14)'!$I92*8,'bookings (14)'!$I92*'bookings (14)'!$G92)</f>
        <v>6</v>
      </c>
      <c r="AC92" s="6">
        <f>IF('bookings (14)'!$G92&lt;8,'bookings (14)'!$J92*'bookings (14)'!$G92,'bookings (14)'!$J92*8)</f>
        <v>0</v>
      </c>
      <c r="AD92" s="6">
        <f>'bookings (14)'!$H92*'bookings (14)'!$G92</f>
        <v>6</v>
      </c>
      <c r="AE92" s="6">
        <f>IF('bookings (14)'!$G92&gt;8,'bookings (14)'!$I92,0)</f>
        <v>0</v>
      </c>
      <c r="AF92" s="6">
        <f>IF('bookings (14)'!$G92&gt;8,'bookings (14)'!$I92*('bookings (14)'!$G92-8),0)</f>
        <v>0</v>
      </c>
      <c r="AG92" s="6">
        <f>'bookings (14)'!$AB92+'bookings (14)'!$AC92+'bookings (14)'!$AF92</f>
        <v>6</v>
      </c>
      <c r="AH92" s="6" t="b">
        <f>IF('bookings (14)'!$AG92='bookings (14)'!$AD92,TRUE,FALSE)</f>
        <v>1</v>
      </c>
      <c r="AN92" s="11">
        <v>20830953</v>
      </c>
      <c r="AO92" s="12" t="s">
        <v>47</v>
      </c>
    </row>
    <row r="93" spans="1:41" ht="14.25" customHeight="1" x14ac:dyDescent="0.25">
      <c r="A93" s="6">
        <v>25497128</v>
      </c>
      <c r="B93" s="6" t="s">
        <v>34</v>
      </c>
      <c r="C93" s="6" t="s">
        <v>441</v>
      </c>
      <c r="D93" s="6" t="s">
        <v>442</v>
      </c>
      <c r="E93" s="6" t="s">
        <v>427</v>
      </c>
      <c r="F93" s="6" t="s">
        <v>197</v>
      </c>
      <c r="G93" s="6">
        <v>2</v>
      </c>
      <c r="H93" s="6">
        <v>4</v>
      </c>
      <c r="I93" s="6">
        <f>'bookings (14)'!$H93-'bookings (14)'!$J93</f>
        <v>4</v>
      </c>
      <c r="J93" s="6">
        <f>IF('bookings (14)'!$O93&lt;&gt;"Airbnb",'bookings (14)'!$T93/MIN('bookings (14)'!$G93,8),0)</f>
        <v>0</v>
      </c>
      <c r="K93" s="6">
        <v>227.7</v>
      </c>
      <c r="L93" s="6"/>
      <c r="M93" s="6">
        <v>116935361</v>
      </c>
      <c r="N93" s="6" t="s">
        <v>443</v>
      </c>
      <c r="O93" s="6" t="s">
        <v>40</v>
      </c>
      <c r="P93" s="6">
        <v>0</v>
      </c>
      <c r="Q93" s="6">
        <v>3</v>
      </c>
      <c r="R93" s="6">
        <v>24</v>
      </c>
      <c r="S93" s="6">
        <v>8</v>
      </c>
      <c r="T93" s="6">
        <v>0</v>
      </c>
      <c r="U93" s="6">
        <v>0</v>
      </c>
      <c r="V93" s="6" t="s">
        <v>444</v>
      </c>
      <c r="W93" s="6" t="s">
        <v>445</v>
      </c>
      <c r="X93" s="6" t="str">
        <f t="shared" ref="X93:Y93" si="91">LEFT(D93,10)</f>
        <v>2025-11-15</v>
      </c>
      <c r="Y93" s="6" t="str">
        <f t="shared" si="91"/>
        <v>2025-11-17</v>
      </c>
      <c r="Z93" s="10">
        <f>DATE(LEFT('bookings (14)'!$X93,4),MID('bookings (14)'!$X93,6,2),RIGHT('bookings (14)'!$X93,2))</f>
        <v>45976</v>
      </c>
      <c r="AA93" s="10">
        <f>DATE(LEFT('bookings (14)'!$Y93,4),MID('bookings (14)'!$Y93,6,2),RIGHT('bookings (14)'!$Y93,2))</f>
        <v>45978</v>
      </c>
      <c r="AB93" s="6">
        <f>IF('bookings (14)'!$G93&gt;8,'bookings (14)'!$I93*8,'bookings (14)'!$I93*'bookings (14)'!$G93)</f>
        <v>8</v>
      </c>
      <c r="AC93" s="6">
        <f>IF('bookings (14)'!$G93&lt;8,'bookings (14)'!$J93*'bookings (14)'!$G93,'bookings (14)'!$J93*8)</f>
        <v>0</v>
      </c>
      <c r="AD93" s="6">
        <f>'bookings (14)'!$H93*'bookings (14)'!$G93</f>
        <v>8</v>
      </c>
      <c r="AE93" s="6">
        <f>IF('bookings (14)'!$G93&gt;8,'bookings (14)'!$I93,0)</f>
        <v>0</v>
      </c>
      <c r="AF93" s="6">
        <f>IF('bookings (14)'!$G93&gt;8,'bookings (14)'!$I93*('bookings (14)'!$G93-8),0)</f>
        <v>0</v>
      </c>
      <c r="AG93" s="6">
        <f>'bookings (14)'!$AB93+'bookings (14)'!$AC93+'bookings (14)'!$AF93</f>
        <v>8</v>
      </c>
      <c r="AH93" s="6" t="b">
        <f>IF('bookings (14)'!$AG93='bookings (14)'!$AD93,TRUE,FALSE)</f>
        <v>1</v>
      </c>
      <c r="AN93" s="13">
        <v>20835236</v>
      </c>
      <c r="AO93" s="14" t="s">
        <v>40</v>
      </c>
    </row>
    <row r="94" spans="1:41" ht="14.25" customHeight="1" x14ac:dyDescent="0.25">
      <c r="A94" s="6">
        <v>24465816</v>
      </c>
      <c r="B94" s="6" t="s">
        <v>34</v>
      </c>
      <c r="C94" s="6" t="s">
        <v>446</v>
      </c>
      <c r="D94" s="6" t="s">
        <v>447</v>
      </c>
      <c r="E94" s="6" t="s">
        <v>448</v>
      </c>
      <c r="F94" s="6" t="s">
        <v>79</v>
      </c>
      <c r="G94" s="6">
        <v>3</v>
      </c>
      <c r="H94" s="6">
        <v>2</v>
      </c>
      <c r="I94" s="6">
        <f>'bookings (14)'!$H94-'bookings (14)'!$J94</f>
        <v>2</v>
      </c>
      <c r="J94" s="6">
        <f>IF('bookings (14)'!$O94&lt;&gt;"Airbnb",'bookings (14)'!$T94/MIN('bookings (14)'!$G94,8),0)</f>
        <v>0</v>
      </c>
      <c r="K94" s="6">
        <v>287.58</v>
      </c>
      <c r="L94" s="6"/>
      <c r="M94" s="6">
        <v>110642041</v>
      </c>
      <c r="N94" s="6" t="s">
        <v>449</v>
      </c>
      <c r="O94" s="6" t="s">
        <v>40</v>
      </c>
      <c r="P94" s="6">
        <v>3</v>
      </c>
      <c r="Q94" s="6">
        <v>3</v>
      </c>
      <c r="R94" s="6">
        <v>18</v>
      </c>
      <c r="S94" s="6">
        <v>6</v>
      </c>
      <c r="T94" s="6">
        <v>0</v>
      </c>
      <c r="U94" s="6">
        <v>0</v>
      </c>
      <c r="V94" s="6" t="s">
        <v>450</v>
      </c>
      <c r="W94" s="6" t="s">
        <v>451</v>
      </c>
      <c r="X94" s="6" t="str">
        <f t="shared" ref="X94:Y94" si="92">LEFT(D94,10)</f>
        <v>2025-11-16</v>
      </c>
      <c r="Y94" s="6" t="str">
        <f t="shared" si="92"/>
        <v>2025-11-19</v>
      </c>
      <c r="Z94" s="10">
        <f>DATE(LEFT('bookings (14)'!$X94,4),MID('bookings (14)'!$X94,6,2),RIGHT('bookings (14)'!$X94,2))</f>
        <v>45977</v>
      </c>
      <c r="AA94" s="10">
        <f>DATE(LEFT('bookings (14)'!$Y94,4),MID('bookings (14)'!$Y94,6,2),RIGHT('bookings (14)'!$Y94,2))</f>
        <v>45980</v>
      </c>
      <c r="AB94" s="6">
        <f>IF('bookings (14)'!$G94&gt;8,'bookings (14)'!$I94*8,'bookings (14)'!$I94*'bookings (14)'!$G94)</f>
        <v>6</v>
      </c>
      <c r="AC94" s="6">
        <f>IF('bookings (14)'!$G94&lt;8,'bookings (14)'!$J94*'bookings (14)'!$G94,'bookings (14)'!$J94*8)</f>
        <v>0</v>
      </c>
      <c r="AD94" s="6">
        <f>'bookings (14)'!$H94*'bookings (14)'!$G94</f>
        <v>6</v>
      </c>
      <c r="AE94" s="6">
        <f>IF('bookings (14)'!$G94&gt;8,'bookings (14)'!$I94,0)</f>
        <v>0</v>
      </c>
      <c r="AF94" s="6">
        <f>IF('bookings (14)'!$G94&gt;8,'bookings (14)'!$I94*('bookings (14)'!$G94-8),0)</f>
        <v>0</v>
      </c>
      <c r="AG94" s="6">
        <f>'bookings (14)'!$AB94+'bookings (14)'!$AC94+'bookings (14)'!$AF94</f>
        <v>6</v>
      </c>
      <c r="AH94" s="6" t="b">
        <f>IF('bookings (14)'!$AG94='bookings (14)'!$AD94,TRUE,FALSE)</f>
        <v>1</v>
      </c>
      <c r="AN94" s="11">
        <v>20838204</v>
      </c>
      <c r="AO94" s="12" t="s">
        <v>47</v>
      </c>
    </row>
    <row r="95" spans="1:41" ht="14.25" customHeight="1" x14ac:dyDescent="0.25">
      <c r="A95" s="6">
        <v>25580447</v>
      </c>
      <c r="B95" s="6" t="s">
        <v>34</v>
      </c>
      <c r="C95" s="6" t="s">
        <v>220</v>
      </c>
      <c r="D95" s="6" t="s">
        <v>354</v>
      </c>
      <c r="E95" s="6" t="s">
        <v>452</v>
      </c>
      <c r="F95" s="6" t="s">
        <v>52</v>
      </c>
      <c r="G95" s="6">
        <v>4</v>
      </c>
      <c r="H95" s="6">
        <v>1</v>
      </c>
      <c r="I95" s="6">
        <f>'bookings (14)'!$H95-'bookings (14)'!$J95</f>
        <v>1</v>
      </c>
      <c r="J95" s="6">
        <f>IF('bookings (14)'!$O95&lt;&gt;"Airbnb",'bookings (14)'!$T95/MIN('bookings (14)'!$G95,8),0)</f>
        <v>0</v>
      </c>
      <c r="K95" s="6">
        <v>340</v>
      </c>
      <c r="L95" s="6"/>
      <c r="M95" s="6">
        <v>117392811</v>
      </c>
      <c r="N95" s="6" t="s">
        <v>453</v>
      </c>
      <c r="O95" s="6" t="s">
        <v>223</v>
      </c>
      <c r="P95" s="6">
        <v>3</v>
      </c>
      <c r="Q95" s="6">
        <v>3</v>
      </c>
      <c r="R95" s="6">
        <v>12</v>
      </c>
      <c r="S95" s="6">
        <v>4</v>
      </c>
      <c r="T95" s="6">
        <v>0</v>
      </c>
      <c r="U95" s="6">
        <v>0</v>
      </c>
      <c r="V95" s="6"/>
      <c r="W95" s="6"/>
      <c r="X95" s="6" t="str">
        <f t="shared" ref="X95:Y95" si="93">LEFT(D95,10)</f>
        <v>2025-11-17</v>
      </c>
      <c r="Y95" s="6" t="str">
        <f t="shared" si="93"/>
        <v>2025-11-21</v>
      </c>
      <c r="Z95" s="10">
        <f>DATE(LEFT('bookings (14)'!$X95,4),MID('bookings (14)'!$X95,6,2),RIGHT('bookings (14)'!$X95,2))</f>
        <v>45978</v>
      </c>
      <c r="AA95" s="10">
        <f>DATE(LEFT('bookings (14)'!$Y95,4),MID('bookings (14)'!$Y95,6,2),RIGHT('bookings (14)'!$Y95,2))</f>
        <v>45982</v>
      </c>
      <c r="AB95" s="6">
        <f>IF('bookings (14)'!$G95&gt;8,'bookings (14)'!$I95*8,'bookings (14)'!$I95*'bookings (14)'!$G95)</f>
        <v>4</v>
      </c>
      <c r="AC95" s="6">
        <f>IF('bookings (14)'!$G95&lt;8,'bookings (14)'!$J95*'bookings (14)'!$G95,'bookings (14)'!$J95*8)</f>
        <v>0</v>
      </c>
      <c r="AD95" s="6">
        <f>'bookings (14)'!$H95*'bookings (14)'!$G95</f>
        <v>4</v>
      </c>
      <c r="AE95" s="6">
        <f>IF('bookings (14)'!$G95&gt;8,'bookings (14)'!$I95,0)</f>
        <v>0</v>
      </c>
      <c r="AF95" s="6">
        <f>IF('bookings (14)'!$G95&gt;8,'bookings (14)'!$I95*('bookings (14)'!$G95-8),0)</f>
        <v>0</v>
      </c>
      <c r="AG95" s="6">
        <f>'bookings (14)'!$AB95+'bookings (14)'!$AC95+'bookings (14)'!$AF95</f>
        <v>4</v>
      </c>
      <c r="AH95" s="6" t="b">
        <f>IF('bookings (14)'!$AG95='bookings (14)'!$AD95,TRUE,FALSE)</f>
        <v>1</v>
      </c>
      <c r="AN95" s="13">
        <v>20876872</v>
      </c>
      <c r="AO95" s="14" t="s">
        <v>47</v>
      </c>
    </row>
    <row r="96" spans="1:41" ht="14.25" customHeight="1" x14ac:dyDescent="0.25">
      <c r="A96" s="6">
        <v>25651088</v>
      </c>
      <c r="B96" s="6" t="s">
        <v>34</v>
      </c>
      <c r="C96" s="6" t="s">
        <v>454</v>
      </c>
      <c r="D96" s="6" t="s">
        <v>455</v>
      </c>
      <c r="E96" s="6" t="s">
        <v>448</v>
      </c>
      <c r="F96" s="6" t="s">
        <v>197</v>
      </c>
      <c r="G96" s="6">
        <v>2</v>
      </c>
      <c r="H96" s="6">
        <v>3</v>
      </c>
      <c r="I96" s="6">
        <f>'bookings (14)'!$H96-'bookings (14)'!$J96</f>
        <v>3</v>
      </c>
      <c r="J96" s="6">
        <f>IF('bookings (14)'!$O96&lt;&gt;"Airbnb",'bookings (14)'!$T96/MIN('bookings (14)'!$G96,8),0)</f>
        <v>0</v>
      </c>
      <c r="K96" s="6">
        <v>181.8</v>
      </c>
      <c r="L96" s="6"/>
      <c r="M96" s="6">
        <v>117754566</v>
      </c>
      <c r="N96" s="6" t="s">
        <v>456</v>
      </c>
      <c r="O96" s="6" t="s">
        <v>40</v>
      </c>
      <c r="P96" s="6">
        <v>0</v>
      </c>
      <c r="Q96" s="6">
        <v>3</v>
      </c>
      <c r="R96" s="6">
        <v>18</v>
      </c>
      <c r="S96" s="6">
        <v>6</v>
      </c>
      <c r="T96" s="6">
        <v>0</v>
      </c>
      <c r="U96" s="6">
        <v>0</v>
      </c>
      <c r="V96" s="6" t="s">
        <v>457</v>
      </c>
      <c r="W96" s="6" t="s">
        <v>458</v>
      </c>
      <c r="X96" s="6" t="str">
        <f t="shared" ref="X96:Y96" si="94">LEFT(D96,10)</f>
        <v>2025-11-17</v>
      </c>
      <c r="Y96" s="6" t="str">
        <f t="shared" si="94"/>
        <v>2025-11-19</v>
      </c>
      <c r="Z96" s="10">
        <f>DATE(LEFT('bookings (14)'!$X96,4),MID('bookings (14)'!$X96,6,2),RIGHT('bookings (14)'!$X96,2))</f>
        <v>45978</v>
      </c>
      <c r="AA96" s="10">
        <f>DATE(LEFT('bookings (14)'!$Y96,4),MID('bookings (14)'!$Y96,6,2),RIGHT('bookings (14)'!$Y96,2))</f>
        <v>45980</v>
      </c>
      <c r="AB96" s="6">
        <f>IF('bookings (14)'!$G96&gt;8,'bookings (14)'!$I96*8,'bookings (14)'!$I96*'bookings (14)'!$G96)</f>
        <v>6</v>
      </c>
      <c r="AC96" s="6">
        <f>IF('bookings (14)'!$G96&lt;8,'bookings (14)'!$J96*'bookings (14)'!$G96,'bookings (14)'!$J96*8)</f>
        <v>0</v>
      </c>
      <c r="AD96" s="6">
        <f>'bookings (14)'!$H96*'bookings (14)'!$G96</f>
        <v>6</v>
      </c>
      <c r="AE96" s="6">
        <f>IF('bookings (14)'!$G96&gt;8,'bookings (14)'!$I96,0)</f>
        <v>0</v>
      </c>
      <c r="AF96" s="6">
        <f>IF('bookings (14)'!$G96&gt;8,'bookings (14)'!$I96*('bookings (14)'!$G96-8),0)</f>
        <v>0</v>
      </c>
      <c r="AG96" s="6">
        <f>'bookings (14)'!$AB96+'bookings (14)'!$AC96+'bookings (14)'!$AF96</f>
        <v>6</v>
      </c>
      <c r="AH96" s="6" t="b">
        <f>IF('bookings (14)'!$AG96='bookings (14)'!$AD96,TRUE,FALSE)</f>
        <v>1</v>
      </c>
      <c r="AN96" s="11">
        <v>20879845</v>
      </c>
      <c r="AO96" s="12" t="s">
        <v>40</v>
      </c>
    </row>
    <row r="97" spans="1:41" ht="14.25" customHeight="1" x14ac:dyDescent="0.25">
      <c r="A97" s="6">
        <v>23576364</v>
      </c>
      <c r="B97" s="6" t="s">
        <v>34</v>
      </c>
      <c r="C97" s="6" t="s">
        <v>459</v>
      </c>
      <c r="D97" s="6" t="s">
        <v>437</v>
      </c>
      <c r="E97" s="6" t="s">
        <v>460</v>
      </c>
      <c r="F97" s="6" t="s">
        <v>85</v>
      </c>
      <c r="G97" s="6">
        <v>7</v>
      </c>
      <c r="H97" s="6">
        <v>1</v>
      </c>
      <c r="I97" s="6">
        <f>'bookings (14)'!$H97-'bookings (14)'!$J97</f>
        <v>1</v>
      </c>
      <c r="J97" s="6">
        <f>IF('bookings (14)'!$O97&lt;&gt;"Airbnb",'bookings (14)'!$T97/MIN('bookings (14)'!$G97,8),0)</f>
        <v>0</v>
      </c>
      <c r="K97" s="6">
        <v>658.86</v>
      </c>
      <c r="L97" s="6"/>
      <c r="M97" s="6">
        <v>107072461</v>
      </c>
      <c r="N97" s="6" t="s">
        <v>461</v>
      </c>
      <c r="O97" s="6" t="s">
        <v>40</v>
      </c>
      <c r="P97" s="6">
        <v>0</v>
      </c>
      <c r="Q97" s="6">
        <v>3</v>
      </c>
      <c r="R97" s="6">
        <v>21</v>
      </c>
      <c r="S97" s="6">
        <v>7</v>
      </c>
      <c r="T97" s="6">
        <v>0</v>
      </c>
      <c r="U97" s="6">
        <v>0</v>
      </c>
      <c r="V97" s="6" t="s">
        <v>462</v>
      </c>
      <c r="W97" s="6" t="s">
        <v>463</v>
      </c>
      <c r="X97" s="6" t="str">
        <f t="shared" ref="X97:Y97" si="95">LEFT(D97,10)</f>
        <v>2025-11-18</v>
      </c>
      <c r="Y97" s="6" t="str">
        <f t="shared" si="95"/>
        <v>2025-11-25</v>
      </c>
      <c r="Z97" s="10">
        <f>DATE(LEFT('bookings (14)'!$X97,4),MID('bookings (14)'!$X97,6,2),RIGHT('bookings (14)'!$X97,2))</f>
        <v>45979</v>
      </c>
      <c r="AA97" s="10">
        <f>DATE(LEFT('bookings (14)'!$Y97,4),MID('bookings (14)'!$Y97,6,2),RIGHT('bookings (14)'!$Y97,2))</f>
        <v>45986</v>
      </c>
      <c r="AB97" s="6">
        <f>IF('bookings (14)'!$G97&gt;8,'bookings (14)'!$I97*8,'bookings (14)'!$I97*'bookings (14)'!$G97)</f>
        <v>7</v>
      </c>
      <c r="AC97" s="6">
        <f>IF('bookings (14)'!$G97&lt;8,'bookings (14)'!$J97*'bookings (14)'!$G97,'bookings (14)'!$J97*8)</f>
        <v>0</v>
      </c>
      <c r="AD97" s="6">
        <f>'bookings (14)'!$H97*'bookings (14)'!$G97</f>
        <v>7</v>
      </c>
      <c r="AE97" s="6">
        <f>IF('bookings (14)'!$G97&gt;8,'bookings (14)'!$I97,0)</f>
        <v>0</v>
      </c>
      <c r="AF97" s="6">
        <f>IF('bookings (14)'!$G97&gt;8,'bookings (14)'!$I97*('bookings (14)'!$G97-8),0)</f>
        <v>0</v>
      </c>
      <c r="AG97" s="6">
        <f>'bookings (14)'!$AB97+'bookings (14)'!$AC97+'bookings (14)'!$AF97</f>
        <v>7</v>
      </c>
      <c r="AH97" s="6" t="b">
        <f>IF('bookings (14)'!$AG97='bookings (14)'!$AD97,TRUE,FALSE)</f>
        <v>1</v>
      </c>
      <c r="AN97" s="13">
        <v>20885766</v>
      </c>
      <c r="AO97" s="14" t="s">
        <v>40</v>
      </c>
    </row>
    <row r="98" spans="1:41" ht="14.25" customHeight="1" x14ac:dyDescent="0.25">
      <c r="A98" s="6">
        <v>25143066</v>
      </c>
      <c r="B98" s="6" t="s">
        <v>34</v>
      </c>
      <c r="C98" s="6" t="s">
        <v>464</v>
      </c>
      <c r="D98" s="6" t="s">
        <v>465</v>
      </c>
      <c r="E98" s="6" t="s">
        <v>466</v>
      </c>
      <c r="F98" s="6" t="s">
        <v>45</v>
      </c>
      <c r="G98" s="6">
        <v>26</v>
      </c>
      <c r="H98" s="6">
        <v>1</v>
      </c>
      <c r="I98" s="6">
        <f>'bookings (14)'!$H98-'bookings (14)'!$J98</f>
        <v>1</v>
      </c>
      <c r="J98" s="6">
        <f>IF('bookings (14)'!$O98&lt;&gt;"Airbnb",'bookings (14)'!$T98/MIN('bookings (14)'!$G98,8),0)</f>
        <v>0</v>
      </c>
      <c r="K98" s="6">
        <v>800</v>
      </c>
      <c r="L98" s="6"/>
      <c r="M98" s="6">
        <v>115024676</v>
      </c>
      <c r="N98" s="6" t="s">
        <v>467</v>
      </c>
      <c r="O98" s="6" t="s">
        <v>223</v>
      </c>
      <c r="P98" s="6">
        <v>0</v>
      </c>
      <c r="Q98" s="6">
        <v>3</v>
      </c>
      <c r="R98" s="6">
        <v>24</v>
      </c>
      <c r="S98" s="6">
        <v>8</v>
      </c>
      <c r="T98" s="6">
        <v>0</v>
      </c>
      <c r="U98" s="6">
        <v>0</v>
      </c>
      <c r="V98" s="6"/>
      <c r="W98" s="6"/>
      <c r="X98" s="6" t="str">
        <f t="shared" ref="X98:Y98" si="96">LEFT(D98,10)</f>
        <v>2025-11-19</v>
      </c>
      <c r="Y98" s="6" t="str">
        <f t="shared" si="96"/>
        <v>2025-12-15</v>
      </c>
      <c r="Z98" s="10">
        <f>DATE(LEFT('bookings (14)'!$X98,4),MID('bookings (14)'!$X98,6,2),RIGHT('bookings (14)'!$X98,2))</f>
        <v>45980</v>
      </c>
      <c r="AA98" s="10">
        <f>DATE(LEFT('bookings (14)'!$Y98,4),MID('bookings (14)'!$Y98,6,2),RIGHT('bookings (14)'!$Y98,2))</f>
        <v>46006</v>
      </c>
      <c r="AB98" s="6">
        <f>IF('bookings (14)'!$G98&gt;8,'bookings (14)'!$I98*8,'bookings (14)'!$I98*'bookings (14)'!$G98)</f>
        <v>8</v>
      </c>
      <c r="AC98" s="6">
        <f>IF('bookings (14)'!$G98&lt;8,'bookings (14)'!$J98*'bookings (14)'!$G98,'bookings (14)'!$J98*8)</f>
        <v>0</v>
      </c>
      <c r="AD98" s="6">
        <f>'bookings (14)'!$H98*'bookings (14)'!$G98</f>
        <v>26</v>
      </c>
      <c r="AE98" s="6">
        <f>IF('bookings (14)'!$G98&gt;8,'bookings (14)'!$I98,0)</f>
        <v>1</v>
      </c>
      <c r="AF98" s="6">
        <f>IF('bookings (14)'!$G98&gt;8,'bookings (14)'!$I98*('bookings (14)'!$G98-8),0)</f>
        <v>18</v>
      </c>
      <c r="AG98" s="6">
        <f>'bookings (14)'!$AB98+'bookings (14)'!$AC98+'bookings (14)'!$AF98</f>
        <v>26</v>
      </c>
      <c r="AH98" s="6" t="b">
        <f>IF('bookings (14)'!$AG98='bookings (14)'!$AD98,TRUE,FALSE)</f>
        <v>1</v>
      </c>
      <c r="AN98" s="11">
        <v>20915556</v>
      </c>
      <c r="AO98" s="12" t="s">
        <v>40</v>
      </c>
    </row>
    <row r="99" spans="1:41" ht="14.25" customHeight="1" x14ac:dyDescent="0.25">
      <c r="A99" s="6">
        <v>25259422</v>
      </c>
      <c r="B99" s="6" t="s">
        <v>34</v>
      </c>
      <c r="C99" s="6" t="s">
        <v>468</v>
      </c>
      <c r="D99" s="6" t="s">
        <v>469</v>
      </c>
      <c r="E99" s="6" t="s">
        <v>470</v>
      </c>
      <c r="F99" s="6" t="s">
        <v>67</v>
      </c>
      <c r="G99" s="6">
        <v>3</v>
      </c>
      <c r="H99" s="6">
        <v>2</v>
      </c>
      <c r="I99" s="6">
        <f>'bookings (14)'!$H99-'bookings (14)'!$J99</f>
        <v>2</v>
      </c>
      <c r="J99" s="6">
        <f>IF('bookings (14)'!$O99&lt;&gt;"Airbnb",'bookings (14)'!$T99/MIN('bookings (14)'!$G99,8),0)</f>
        <v>0</v>
      </c>
      <c r="K99" s="6">
        <v>291</v>
      </c>
      <c r="L99" s="6"/>
      <c r="M99" s="6">
        <v>115616446</v>
      </c>
      <c r="N99" s="6" t="s">
        <v>471</v>
      </c>
      <c r="O99" s="6" t="s">
        <v>47</v>
      </c>
      <c r="P99" s="6">
        <v>0</v>
      </c>
      <c r="Q99" s="6">
        <v>3</v>
      </c>
      <c r="R99" s="6">
        <v>0</v>
      </c>
      <c r="S99" s="6">
        <v>0</v>
      </c>
      <c r="T99" s="6">
        <v>6</v>
      </c>
      <c r="U99" s="6">
        <v>6</v>
      </c>
      <c r="V99" s="6" t="s">
        <v>472</v>
      </c>
      <c r="W99" s="6">
        <v>41792363084</v>
      </c>
      <c r="X99" s="6" t="str">
        <f t="shared" ref="X99:Y99" si="97">LEFT(D99,10)</f>
        <v>2025-11-21</v>
      </c>
      <c r="Y99" s="6" t="str">
        <f t="shared" si="97"/>
        <v>2025-11-24</v>
      </c>
      <c r="Z99" s="10">
        <f>DATE(LEFT('bookings (14)'!$X99,4),MID('bookings (14)'!$X99,6,2),RIGHT('bookings (14)'!$X99,2))</f>
        <v>45982</v>
      </c>
      <c r="AA99" s="10">
        <f>DATE(LEFT('bookings (14)'!$Y99,4),MID('bookings (14)'!$Y99,6,2),RIGHT('bookings (14)'!$Y99,2))</f>
        <v>45985</v>
      </c>
      <c r="AB99" s="6">
        <f>IF('bookings (14)'!$G99&gt;8,'bookings (14)'!$I99*8,'bookings (14)'!$I99*'bookings (14)'!$G99)</f>
        <v>6</v>
      </c>
      <c r="AC99" s="6">
        <f>IF('bookings (14)'!$G99&lt;8,'bookings (14)'!$J99*'bookings (14)'!$G99,'bookings (14)'!$J99*8)</f>
        <v>0</v>
      </c>
      <c r="AD99" s="6">
        <f>'bookings (14)'!$H99*'bookings (14)'!$G99</f>
        <v>6</v>
      </c>
      <c r="AE99" s="6">
        <f>IF('bookings (14)'!$G99&gt;8,'bookings (14)'!$I99,0)</f>
        <v>0</v>
      </c>
      <c r="AF99" s="6">
        <f>IF('bookings (14)'!$G99&gt;8,'bookings (14)'!$I99*('bookings (14)'!$G99-8),0)</f>
        <v>0</v>
      </c>
      <c r="AG99" s="6">
        <f>'bookings (14)'!$AB99+'bookings (14)'!$AC99+'bookings (14)'!$AF99</f>
        <v>6</v>
      </c>
      <c r="AH99" s="6" t="b">
        <f>IF('bookings (14)'!$AG99='bookings (14)'!$AD99,TRUE,FALSE)</f>
        <v>1</v>
      </c>
      <c r="AN99" s="13">
        <v>20927042</v>
      </c>
      <c r="AO99" s="14" t="s">
        <v>47</v>
      </c>
    </row>
    <row r="100" spans="1:41" ht="14.25" customHeight="1" x14ac:dyDescent="0.25">
      <c r="A100" s="6">
        <v>25482389</v>
      </c>
      <c r="B100" s="6" t="s">
        <v>34</v>
      </c>
      <c r="C100" s="6" t="s">
        <v>473</v>
      </c>
      <c r="D100" s="6" t="s">
        <v>469</v>
      </c>
      <c r="E100" s="6" t="s">
        <v>474</v>
      </c>
      <c r="F100" s="6" t="s">
        <v>79</v>
      </c>
      <c r="G100" s="6">
        <v>21</v>
      </c>
      <c r="H100" s="6">
        <v>1</v>
      </c>
      <c r="I100" s="6">
        <f>'bookings (14)'!$H100-'bookings (14)'!$J100</f>
        <v>1</v>
      </c>
      <c r="J100" s="6">
        <f>IF('bookings (14)'!$O100&lt;&gt;"Airbnb",'bookings (14)'!$T100/MIN('bookings (14)'!$G100,8),0)</f>
        <v>0</v>
      </c>
      <c r="K100" s="6">
        <v>1515.8</v>
      </c>
      <c r="L100" s="6"/>
      <c r="M100" s="6">
        <v>116867021</v>
      </c>
      <c r="N100" s="6" t="s">
        <v>475</v>
      </c>
      <c r="O100" s="6" t="s">
        <v>47</v>
      </c>
      <c r="P100" s="6">
        <v>0</v>
      </c>
      <c r="Q100" s="6">
        <v>3</v>
      </c>
      <c r="R100" s="6">
        <v>0</v>
      </c>
      <c r="S100" s="6">
        <v>0</v>
      </c>
      <c r="T100" s="6">
        <v>8</v>
      </c>
      <c r="U100" s="6">
        <v>8</v>
      </c>
      <c r="V100" s="6"/>
      <c r="W100" s="6">
        <v>4917657903112</v>
      </c>
      <c r="X100" s="6" t="str">
        <f t="shared" ref="X100:Y100" si="98">LEFT(D100,10)</f>
        <v>2025-11-21</v>
      </c>
      <c r="Y100" s="6" t="str">
        <f t="shared" si="98"/>
        <v>2025-12-12</v>
      </c>
      <c r="Z100" s="10">
        <f>DATE(LEFT('bookings (14)'!$X100,4),MID('bookings (14)'!$X100,6,2),RIGHT('bookings (14)'!$X100,2))</f>
        <v>45982</v>
      </c>
      <c r="AA100" s="10">
        <f>DATE(LEFT('bookings (14)'!$Y100,4),MID('bookings (14)'!$Y100,6,2),RIGHT('bookings (14)'!$Y100,2))</f>
        <v>46003</v>
      </c>
      <c r="AB100" s="6">
        <f>IF('bookings (14)'!$G100&gt;8,'bookings (14)'!$I100*8,'bookings (14)'!$I100*'bookings (14)'!$G100)</f>
        <v>8</v>
      </c>
      <c r="AC100" s="6">
        <f>IF('bookings (14)'!$G100&lt;8,'bookings (14)'!$J100*'bookings (14)'!$G100,'bookings (14)'!$J100*8)</f>
        <v>0</v>
      </c>
      <c r="AD100" s="6">
        <f>'bookings (14)'!$H100*'bookings (14)'!$G100</f>
        <v>21</v>
      </c>
      <c r="AE100" s="6">
        <f>IF('bookings (14)'!$G100&gt;8,'bookings (14)'!$I100,0)</f>
        <v>1</v>
      </c>
      <c r="AF100" s="6">
        <f>IF('bookings (14)'!$G100&gt;8,'bookings (14)'!$I100*('bookings (14)'!$G100-8),0)</f>
        <v>13</v>
      </c>
      <c r="AG100" s="6">
        <f>'bookings (14)'!$AB100+'bookings (14)'!$AC100+'bookings (14)'!$AF100</f>
        <v>21</v>
      </c>
      <c r="AH100" s="6" t="b">
        <f>IF('bookings (14)'!$AG100='bookings (14)'!$AD100,TRUE,FALSE)</f>
        <v>1</v>
      </c>
      <c r="AN100" s="11">
        <v>20927418</v>
      </c>
      <c r="AO100" s="12" t="s">
        <v>47</v>
      </c>
    </row>
    <row r="101" spans="1:41" ht="14.25" customHeight="1" x14ac:dyDescent="0.25">
      <c r="A101" s="6">
        <v>25728830</v>
      </c>
      <c r="B101" s="6" t="s">
        <v>34</v>
      </c>
      <c r="C101" s="6" t="s">
        <v>476</v>
      </c>
      <c r="D101" s="6" t="s">
        <v>469</v>
      </c>
      <c r="E101" s="6" t="s">
        <v>470</v>
      </c>
      <c r="F101" s="6" t="s">
        <v>38</v>
      </c>
      <c r="G101" s="6">
        <v>3</v>
      </c>
      <c r="H101" s="6">
        <v>2</v>
      </c>
      <c r="I101" s="6">
        <f>'bookings (14)'!$H101-'bookings (14)'!$J101</f>
        <v>2</v>
      </c>
      <c r="J101" s="6">
        <f>IF('bookings (14)'!$O101&lt;&gt;"Airbnb",'bookings (14)'!$T101/MIN('bookings (14)'!$G101,8),0)</f>
        <v>0</v>
      </c>
      <c r="K101" s="6">
        <v>245.89</v>
      </c>
      <c r="L101" s="6"/>
      <c r="M101" s="6">
        <v>118139471</v>
      </c>
      <c r="N101" s="6" t="s">
        <v>477</v>
      </c>
      <c r="O101" s="6" t="s">
        <v>40</v>
      </c>
      <c r="P101" s="6">
        <v>3</v>
      </c>
      <c r="Q101" s="6">
        <v>3</v>
      </c>
      <c r="R101" s="6">
        <v>18</v>
      </c>
      <c r="S101" s="6">
        <v>6</v>
      </c>
      <c r="T101" s="6">
        <v>0</v>
      </c>
      <c r="U101" s="6">
        <v>0</v>
      </c>
      <c r="V101" s="6" t="s">
        <v>478</v>
      </c>
      <c r="W101" s="6" t="s">
        <v>479</v>
      </c>
      <c r="X101" s="6" t="str">
        <f t="shared" ref="X101:Y101" si="99">LEFT(D101,10)</f>
        <v>2025-11-21</v>
      </c>
      <c r="Y101" s="6" t="str">
        <f t="shared" si="99"/>
        <v>2025-11-24</v>
      </c>
      <c r="Z101" s="10">
        <f>DATE(LEFT('bookings (14)'!$X101,4),MID('bookings (14)'!$X101,6,2),RIGHT('bookings (14)'!$X101,2))</f>
        <v>45982</v>
      </c>
      <c r="AA101" s="10">
        <f>DATE(LEFT('bookings (14)'!$Y101,4),MID('bookings (14)'!$Y101,6,2),RIGHT('bookings (14)'!$Y101,2))</f>
        <v>45985</v>
      </c>
      <c r="AB101" s="6">
        <f>IF('bookings (14)'!$G101&gt;8,'bookings (14)'!$I101*8,'bookings (14)'!$I101*'bookings (14)'!$G101)</f>
        <v>6</v>
      </c>
      <c r="AC101" s="6">
        <f>IF('bookings (14)'!$G101&lt;8,'bookings (14)'!$J101*'bookings (14)'!$G101,'bookings (14)'!$J101*8)</f>
        <v>0</v>
      </c>
      <c r="AD101" s="6">
        <f>'bookings (14)'!$H101*'bookings (14)'!$G101</f>
        <v>6</v>
      </c>
      <c r="AE101" s="6">
        <f>IF('bookings (14)'!$G101&gt;8,'bookings (14)'!$I101,0)</f>
        <v>0</v>
      </c>
      <c r="AF101" s="6">
        <f>IF('bookings (14)'!$G101&gt;8,'bookings (14)'!$I101*('bookings (14)'!$G101-8),0)</f>
        <v>0</v>
      </c>
      <c r="AG101" s="6">
        <f>'bookings (14)'!$AB101+'bookings (14)'!$AC101+'bookings (14)'!$AF101</f>
        <v>6</v>
      </c>
      <c r="AH101" s="6" t="b">
        <f>IF('bookings (14)'!$AG101='bookings (14)'!$AD101,TRUE,FALSE)</f>
        <v>1</v>
      </c>
      <c r="AN101" s="13">
        <v>20927425</v>
      </c>
      <c r="AO101" s="14" t="s">
        <v>47</v>
      </c>
    </row>
    <row r="102" spans="1:41" ht="14.25" customHeight="1" x14ac:dyDescent="0.25">
      <c r="A102" s="6">
        <v>25791598</v>
      </c>
      <c r="B102" s="6" t="s">
        <v>34</v>
      </c>
      <c r="C102" s="6" t="s">
        <v>480</v>
      </c>
      <c r="D102" s="6" t="s">
        <v>452</v>
      </c>
      <c r="E102" s="6" t="s">
        <v>481</v>
      </c>
      <c r="F102" s="6" t="s">
        <v>57</v>
      </c>
      <c r="G102" s="6">
        <v>2</v>
      </c>
      <c r="H102" s="6">
        <v>1</v>
      </c>
      <c r="I102" s="6">
        <f>'bookings (14)'!$H102-'bookings (14)'!$J102</f>
        <v>1</v>
      </c>
      <c r="J102" s="6">
        <f>IF('bookings (14)'!$O102&lt;&gt;"Airbnb",'bookings (14)'!$T102/MIN('bookings (14)'!$G102,8),0)</f>
        <v>0</v>
      </c>
      <c r="K102" s="6">
        <v>184.6</v>
      </c>
      <c r="L102" s="6"/>
      <c r="M102" s="6">
        <v>118424781</v>
      </c>
      <c r="N102" s="6" t="s">
        <v>482</v>
      </c>
      <c r="O102" s="6" t="s">
        <v>47</v>
      </c>
      <c r="P102" s="6">
        <v>0</v>
      </c>
      <c r="Q102" s="6">
        <v>3</v>
      </c>
      <c r="R102" s="6">
        <v>0</v>
      </c>
      <c r="S102" s="6">
        <v>0</v>
      </c>
      <c r="T102" s="6">
        <v>2</v>
      </c>
      <c r="U102" s="6">
        <v>2</v>
      </c>
      <c r="V102" s="6" t="s">
        <v>483</v>
      </c>
      <c r="W102" s="6">
        <v>393534183550</v>
      </c>
      <c r="X102" s="6" t="str">
        <f t="shared" ref="X102:Y102" si="100">LEFT(D102,10)</f>
        <v>2025-11-21</v>
      </c>
      <c r="Y102" s="6" t="str">
        <f t="shared" si="100"/>
        <v>2025-11-23</v>
      </c>
      <c r="Z102" s="10">
        <f>DATE(LEFT('bookings (14)'!$X102,4),MID('bookings (14)'!$X102,6,2),RIGHT('bookings (14)'!$X102,2))</f>
        <v>45982</v>
      </c>
      <c r="AA102" s="10">
        <f>DATE(LEFT('bookings (14)'!$Y102,4),MID('bookings (14)'!$Y102,6,2),RIGHT('bookings (14)'!$Y102,2))</f>
        <v>45984</v>
      </c>
      <c r="AB102" s="6">
        <f>IF('bookings (14)'!$G102&gt;8,'bookings (14)'!$I102*8,'bookings (14)'!$I102*'bookings (14)'!$G102)</f>
        <v>2</v>
      </c>
      <c r="AC102" s="6">
        <f>IF('bookings (14)'!$G102&lt;8,'bookings (14)'!$J102*'bookings (14)'!$G102,'bookings (14)'!$J102*8)</f>
        <v>0</v>
      </c>
      <c r="AD102" s="6">
        <f>'bookings (14)'!$H102*'bookings (14)'!$G102</f>
        <v>2</v>
      </c>
      <c r="AE102" s="6">
        <f>IF('bookings (14)'!$G102&gt;8,'bookings (14)'!$I102,0)</f>
        <v>0</v>
      </c>
      <c r="AF102" s="6">
        <f>IF('bookings (14)'!$G102&gt;8,'bookings (14)'!$I102*('bookings (14)'!$G102-8),0)</f>
        <v>0</v>
      </c>
      <c r="AG102" s="6">
        <f>'bookings (14)'!$AB102+'bookings (14)'!$AC102+'bookings (14)'!$AF102</f>
        <v>2</v>
      </c>
      <c r="AH102" s="6" t="b">
        <f>IF('bookings (14)'!$AG102='bookings (14)'!$AD102,TRUE,FALSE)</f>
        <v>1</v>
      </c>
      <c r="AN102" s="11">
        <v>20933449</v>
      </c>
      <c r="AO102" s="12" t="s">
        <v>40</v>
      </c>
    </row>
    <row r="103" spans="1:41" ht="14.25" customHeight="1" x14ac:dyDescent="0.25">
      <c r="A103" s="6">
        <v>25325914</v>
      </c>
      <c r="B103" s="6" t="s">
        <v>34</v>
      </c>
      <c r="C103" s="6" t="s">
        <v>484</v>
      </c>
      <c r="D103" s="6" t="s">
        <v>485</v>
      </c>
      <c r="E103" s="6" t="s">
        <v>294</v>
      </c>
      <c r="F103" s="6" t="s">
        <v>52</v>
      </c>
      <c r="G103" s="6">
        <v>2</v>
      </c>
      <c r="H103" s="6">
        <v>2</v>
      </c>
      <c r="I103" s="6">
        <f>'bookings (14)'!$H103-'bookings (14)'!$J103</f>
        <v>1</v>
      </c>
      <c r="J103" s="6">
        <f>IF('bookings (14)'!$O103&lt;&gt;"Airbnb",'bookings (14)'!$T103/MIN('bookings (14)'!$G103,8),0)</f>
        <v>1</v>
      </c>
      <c r="K103" s="6">
        <v>205</v>
      </c>
      <c r="L103" s="6"/>
      <c r="M103" s="6">
        <v>116011106</v>
      </c>
      <c r="N103" s="6" t="s">
        <v>486</v>
      </c>
      <c r="O103" s="6" t="s">
        <v>223</v>
      </c>
      <c r="P103" s="6">
        <v>3</v>
      </c>
      <c r="Q103" s="6">
        <v>3</v>
      </c>
      <c r="R103" s="6">
        <v>6</v>
      </c>
      <c r="S103" s="6">
        <v>2</v>
      </c>
      <c r="T103" s="6">
        <v>2</v>
      </c>
      <c r="U103" s="6">
        <v>0</v>
      </c>
      <c r="V103" s="6" t="s">
        <v>487</v>
      </c>
      <c r="W103" s="6"/>
      <c r="X103" s="6" t="str">
        <f t="shared" ref="X103:Y103" si="101">LEFT(D103,10)</f>
        <v>2025-11-22</v>
      </c>
      <c r="Y103" s="6" t="str">
        <f t="shared" si="101"/>
        <v>2025-11-24</v>
      </c>
      <c r="Z103" s="10">
        <f>DATE(LEFT('bookings (14)'!$X103,4),MID('bookings (14)'!$X103,6,2),RIGHT('bookings (14)'!$X103,2))</f>
        <v>45983</v>
      </c>
      <c r="AA103" s="10">
        <f>DATE(LEFT('bookings (14)'!$Y103,4),MID('bookings (14)'!$Y103,6,2),RIGHT('bookings (14)'!$Y103,2))</f>
        <v>45985</v>
      </c>
      <c r="AB103" s="6">
        <f>IF('bookings (14)'!$G103&gt;8,'bookings (14)'!$I103*8,'bookings (14)'!$I103*'bookings (14)'!$G103)</f>
        <v>2</v>
      </c>
      <c r="AC103" s="6">
        <f>IF('bookings (14)'!$G103&lt;8,'bookings (14)'!$J103*'bookings (14)'!$G103,'bookings (14)'!$J103*8)</f>
        <v>2</v>
      </c>
      <c r="AD103" s="6">
        <f>'bookings (14)'!$H103*'bookings (14)'!$G103</f>
        <v>4</v>
      </c>
      <c r="AE103" s="6">
        <f>IF('bookings (14)'!$G103&gt;8,'bookings (14)'!$I103,0)</f>
        <v>0</v>
      </c>
      <c r="AF103" s="6">
        <f>IF('bookings (14)'!$G103&gt;8,'bookings (14)'!$I103*('bookings (14)'!$G103-8),0)</f>
        <v>0</v>
      </c>
      <c r="AG103" s="6">
        <f>'bookings (14)'!$AB103+'bookings (14)'!$AC103+'bookings (14)'!$AF103</f>
        <v>4</v>
      </c>
      <c r="AH103" s="6" t="b">
        <f>IF('bookings (14)'!$AG103='bookings (14)'!$AD103,TRUE,FALSE)</f>
        <v>1</v>
      </c>
      <c r="AN103" s="13">
        <v>20951119</v>
      </c>
      <c r="AO103" s="14" t="s">
        <v>40</v>
      </c>
    </row>
    <row r="104" spans="1:41" ht="14.25" customHeight="1" x14ac:dyDescent="0.25">
      <c r="A104" s="6">
        <v>25633888</v>
      </c>
      <c r="B104" s="6" t="s">
        <v>34</v>
      </c>
      <c r="C104" s="6" t="s">
        <v>488</v>
      </c>
      <c r="D104" s="6" t="s">
        <v>489</v>
      </c>
      <c r="E104" s="6" t="s">
        <v>490</v>
      </c>
      <c r="F104" s="6" t="s">
        <v>197</v>
      </c>
      <c r="G104" s="6">
        <v>5</v>
      </c>
      <c r="H104" s="6">
        <v>2</v>
      </c>
      <c r="I104" s="6">
        <f>'bookings (14)'!$H104-'bookings (14)'!$J104</f>
        <v>2</v>
      </c>
      <c r="J104" s="6">
        <f>IF('bookings (14)'!$O104&lt;&gt;"Airbnb",'bookings (14)'!$T104/MIN('bookings (14)'!$G104,8),0)</f>
        <v>0</v>
      </c>
      <c r="K104" s="6">
        <v>464.94</v>
      </c>
      <c r="L104" s="6"/>
      <c r="M104" s="6">
        <v>117681106</v>
      </c>
      <c r="N104" s="6" t="s">
        <v>491</v>
      </c>
      <c r="O104" s="6" t="s">
        <v>40</v>
      </c>
      <c r="P104" s="6">
        <v>3</v>
      </c>
      <c r="Q104" s="6">
        <v>3</v>
      </c>
      <c r="R104" s="6">
        <v>30</v>
      </c>
      <c r="S104" s="6">
        <v>10</v>
      </c>
      <c r="T104" s="6">
        <v>0</v>
      </c>
      <c r="U104" s="6">
        <v>0</v>
      </c>
      <c r="V104" s="6" t="s">
        <v>492</v>
      </c>
      <c r="W104" s="6" t="s">
        <v>493</v>
      </c>
      <c r="X104" s="6" t="str">
        <f t="shared" ref="X104:Y104" si="102">LEFT(D104,10)</f>
        <v>2025-11-22</v>
      </c>
      <c r="Y104" s="6" t="str">
        <f t="shared" si="102"/>
        <v>2025-11-27</v>
      </c>
      <c r="Z104" s="10">
        <f>DATE(LEFT('bookings (14)'!$X104,4),MID('bookings (14)'!$X104,6,2),RIGHT('bookings (14)'!$X104,2))</f>
        <v>45983</v>
      </c>
      <c r="AA104" s="10">
        <f>DATE(LEFT('bookings (14)'!$Y104,4),MID('bookings (14)'!$Y104,6,2),RIGHT('bookings (14)'!$Y104,2))</f>
        <v>45988</v>
      </c>
      <c r="AB104" s="6">
        <f>IF('bookings (14)'!$G104&gt;8,'bookings (14)'!$I104*8,'bookings (14)'!$I104*'bookings (14)'!$G104)</f>
        <v>10</v>
      </c>
      <c r="AC104" s="6">
        <f>IF('bookings (14)'!$G104&lt;8,'bookings (14)'!$J104*'bookings (14)'!$G104,'bookings (14)'!$J104*8)</f>
        <v>0</v>
      </c>
      <c r="AD104" s="6">
        <f>'bookings (14)'!$H104*'bookings (14)'!$G104</f>
        <v>10</v>
      </c>
      <c r="AE104" s="6">
        <f>IF('bookings (14)'!$G104&gt;8,'bookings (14)'!$I104,0)</f>
        <v>0</v>
      </c>
      <c r="AF104" s="6">
        <f>IF('bookings (14)'!$G104&gt;8,'bookings (14)'!$I104*('bookings (14)'!$G104-8),0)</f>
        <v>0</v>
      </c>
      <c r="AG104" s="6">
        <f>'bookings (14)'!$AB104+'bookings (14)'!$AC104+'bookings (14)'!$AF104</f>
        <v>10</v>
      </c>
      <c r="AH104" s="6" t="b">
        <f>IF('bookings (14)'!$AG104='bookings (14)'!$AD104,TRUE,FALSE)</f>
        <v>1</v>
      </c>
      <c r="AN104" s="11">
        <v>20983806</v>
      </c>
      <c r="AO104" s="12" t="s">
        <v>223</v>
      </c>
    </row>
    <row r="105" spans="1:41" ht="14.25" customHeight="1" x14ac:dyDescent="0.25">
      <c r="A105" s="6">
        <v>25831334</v>
      </c>
      <c r="B105" s="6" t="s">
        <v>34</v>
      </c>
      <c r="C105" s="6" t="s">
        <v>464</v>
      </c>
      <c r="D105" s="6" t="s">
        <v>481</v>
      </c>
      <c r="E105" s="6" t="s">
        <v>494</v>
      </c>
      <c r="F105" s="6" t="s">
        <v>57</v>
      </c>
      <c r="G105" s="6">
        <v>6</v>
      </c>
      <c r="H105" s="6">
        <v>1</v>
      </c>
      <c r="I105" s="6">
        <f>'bookings (14)'!$H105-'bookings (14)'!$J105</f>
        <v>1</v>
      </c>
      <c r="J105" s="6">
        <f>IF('bookings (14)'!$O105&lt;&gt;"Airbnb",'bookings (14)'!$T105/MIN('bookings (14)'!$G105,8),0)</f>
        <v>0</v>
      </c>
      <c r="K105" s="6">
        <v>400</v>
      </c>
      <c r="L105" s="6"/>
      <c r="M105" s="6">
        <v>118551966</v>
      </c>
      <c r="N105" s="6" t="s">
        <v>495</v>
      </c>
      <c r="O105" s="6" t="s">
        <v>223</v>
      </c>
      <c r="P105" s="6">
        <v>3</v>
      </c>
      <c r="Q105" s="6">
        <v>3</v>
      </c>
      <c r="R105" s="6">
        <v>15</v>
      </c>
      <c r="S105" s="6">
        <v>5</v>
      </c>
      <c r="T105" s="6">
        <v>0</v>
      </c>
      <c r="U105" s="6">
        <v>0</v>
      </c>
      <c r="V105" s="6"/>
      <c r="W105" s="6"/>
      <c r="X105" s="6" t="str">
        <f t="shared" ref="X105:Y105" si="103">LEFT(D105,10)</f>
        <v>2025-11-23</v>
      </c>
      <c r="Y105" s="6" t="str">
        <f t="shared" si="103"/>
        <v>2025-11-29</v>
      </c>
      <c r="Z105" s="10">
        <f>DATE(LEFT('bookings (14)'!$X105,4),MID('bookings (14)'!$X105,6,2),RIGHT('bookings (14)'!$X105,2))</f>
        <v>45984</v>
      </c>
      <c r="AA105" s="10">
        <f>DATE(LEFT('bookings (14)'!$Y105,4),MID('bookings (14)'!$Y105,6,2),RIGHT('bookings (14)'!$Y105,2))</f>
        <v>45990</v>
      </c>
      <c r="AB105" s="6">
        <f>IF('bookings (14)'!$G105&gt;8,'bookings (14)'!$I105*8,'bookings (14)'!$I105*'bookings (14)'!$G105)</f>
        <v>6</v>
      </c>
      <c r="AC105" s="6">
        <f>IF('bookings (14)'!$G105&lt;8,'bookings (14)'!$J105*'bookings (14)'!$G105,'bookings (14)'!$J105*8)</f>
        <v>0</v>
      </c>
      <c r="AD105" s="6">
        <f>'bookings (14)'!$H105*'bookings (14)'!$G105</f>
        <v>6</v>
      </c>
      <c r="AE105" s="6">
        <f>IF('bookings (14)'!$G105&gt;8,'bookings (14)'!$I105,0)</f>
        <v>0</v>
      </c>
      <c r="AF105" s="6">
        <f>IF('bookings (14)'!$G105&gt;8,'bookings (14)'!$I105*('bookings (14)'!$G105-8),0)</f>
        <v>0</v>
      </c>
      <c r="AG105" s="6">
        <f>'bookings (14)'!$AB105+'bookings (14)'!$AC105+'bookings (14)'!$AF105</f>
        <v>6</v>
      </c>
      <c r="AH105" s="6" t="b">
        <f>IF('bookings (14)'!$AG105='bookings (14)'!$AD105,TRUE,FALSE)</f>
        <v>1</v>
      </c>
      <c r="AN105" s="13">
        <v>20997516</v>
      </c>
      <c r="AO105" s="14" t="s">
        <v>40</v>
      </c>
    </row>
    <row r="106" spans="1:41" ht="14.25" customHeight="1" x14ac:dyDescent="0.25">
      <c r="A106" s="6">
        <v>25158203</v>
      </c>
      <c r="B106" s="6"/>
      <c r="C106" s="6" t="s">
        <v>496</v>
      </c>
      <c r="D106" s="6" t="s">
        <v>497</v>
      </c>
      <c r="E106" s="6" t="s">
        <v>498</v>
      </c>
      <c r="F106" s="6" t="s">
        <v>172</v>
      </c>
      <c r="G106" s="6">
        <v>5</v>
      </c>
      <c r="H106" s="6">
        <v>1</v>
      </c>
      <c r="I106" s="6">
        <f>'bookings (14)'!$H106-'bookings (14)'!$J106</f>
        <v>1</v>
      </c>
      <c r="J106" s="6">
        <f>IF('bookings (14)'!$O106&lt;&gt;"Airbnb",'bookings (14)'!$T106/MIN('bookings (14)'!$G106,8),0)</f>
        <v>0</v>
      </c>
      <c r="K106" s="6">
        <v>437</v>
      </c>
      <c r="L106" s="6"/>
      <c r="M106" s="6">
        <v>115111686</v>
      </c>
      <c r="N106" s="6" t="s">
        <v>499</v>
      </c>
      <c r="O106" s="6" t="s">
        <v>47</v>
      </c>
      <c r="P106" s="6"/>
      <c r="Q106" s="6">
        <v>3</v>
      </c>
      <c r="R106" s="6"/>
      <c r="S106" s="6"/>
      <c r="T106" s="6"/>
      <c r="U106" s="6"/>
      <c r="V106" s="6"/>
      <c r="W106" s="6">
        <v>393332303842</v>
      </c>
      <c r="X106" s="6" t="str">
        <f t="shared" ref="X106:Y106" si="104">LEFT(D106,10)</f>
        <v>2025-11-24</v>
      </c>
      <c r="Y106" s="6" t="str">
        <f t="shared" si="104"/>
        <v>2025-11-29</v>
      </c>
      <c r="Z106" s="10">
        <f>DATE(LEFT('bookings (14)'!$X106,4),MID('bookings (14)'!$X106,6,2),RIGHT('bookings (14)'!$X106,2))</f>
        <v>45985</v>
      </c>
      <c r="AA106" s="10">
        <f>DATE(LEFT('bookings (14)'!$Y106,4),MID('bookings (14)'!$Y106,6,2),RIGHT('bookings (14)'!$Y106,2))</f>
        <v>45990</v>
      </c>
      <c r="AB106" s="6">
        <f>IF('bookings (14)'!$G106&gt;8,'bookings (14)'!$I106*8,'bookings (14)'!$I106*'bookings (14)'!$G106)</f>
        <v>5</v>
      </c>
      <c r="AC106" s="6">
        <f>IF('bookings (14)'!$G106&lt;8,'bookings (14)'!$J106*'bookings (14)'!$G106,'bookings (14)'!$J106*8)</f>
        <v>0</v>
      </c>
      <c r="AD106" s="6">
        <f>'bookings (14)'!$H106*'bookings (14)'!$G106</f>
        <v>5</v>
      </c>
      <c r="AE106" s="6">
        <f>IF('bookings (14)'!$G106&gt;8,'bookings (14)'!$I106,0)</f>
        <v>0</v>
      </c>
      <c r="AF106" s="6">
        <f>IF('bookings (14)'!$G106&gt;8,'bookings (14)'!$I106*('bookings (14)'!$G106-8),0)</f>
        <v>0</v>
      </c>
      <c r="AG106" s="6">
        <f>'bookings (14)'!$AB106+'bookings (14)'!$AC106+'bookings (14)'!$AF106</f>
        <v>5</v>
      </c>
      <c r="AH106" s="6" t="b">
        <f>IF('bookings (14)'!$AG106='bookings (14)'!$AD106,TRUE,FALSE)</f>
        <v>1</v>
      </c>
      <c r="AN106" s="11">
        <v>21004391</v>
      </c>
      <c r="AO106" s="12" t="s">
        <v>47</v>
      </c>
    </row>
    <row r="107" spans="1:41" ht="14.25" customHeight="1" x14ac:dyDescent="0.25">
      <c r="A107" s="6">
        <v>25381943</v>
      </c>
      <c r="B107" s="6" t="s">
        <v>34</v>
      </c>
      <c r="C107" s="6" t="s">
        <v>500</v>
      </c>
      <c r="D107" s="6" t="s">
        <v>501</v>
      </c>
      <c r="E107" s="6" t="s">
        <v>502</v>
      </c>
      <c r="F107" s="6" t="s">
        <v>67</v>
      </c>
      <c r="G107" s="6">
        <v>3</v>
      </c>
      <c r="H107" s="6">
        <v>3</v>
      </c>
      <c r="I107" s="6">
        <f>'bookings (14)'!$H107-'bookings (14)'!$J107</f>
        <v>3</v>
      </c>
      <c r="J107" s="6">
        <f>IF('bookings (14)'!$O107&lt;&gt;"Airbnb",'bookings (14)'!$T107/MIN('bookings (14)'!$G107,8),0)</f>
        <v>0</v>
      </c>
      <c r="K107" s="6">
        <v>440</v>
      </c>
      <c r="L107" s="6"/>
      <c r="M107" s="6">
        <v>116281606</v>
      </c>
      <c r="N107" s="6" t="s">
        <v>503</v>
      </c>
      <c r="O107" s="6" t="s">
        <v>47</v>
      </c>
      <c r="P107" s="6">
        <v>0</v>
      </c>
      <c r="Q107" s="6">
        <v>3</v>
      </c>
      <c r="R107" s="6">
        <v>0</v>
      </c>
      <c r="S107" s="6">
        <v>0</v>
      </c>
      <c r="T107" s="6">
        <v>9</v>
      </c>
      <c r="U107" s="6">
        <v>9</v>
      </c>
      <c r="V107" s="6" t="s">
        <v>504</v>
      </c>
      <c r="W107" s="6">
        <v>15063335758</v>
      </c>
      <c r="X107" s="6" t="str">
        <f t="shared" ref="X107:Y107" si="105">LEFT(D107,10)</f>
        <v>2025-11-25</v>
      </c>
      <c r="Y107" s="6" t="str">
        <f t="shared" si="105"/>
        <v>2025-11-28</v>
      </c>
      <c r="Z107" s="10">
        <f>DATE(LEFT('bookings (14)'!$X107,4),MID('bookings (14)'!$X107,6,2),RIGHT('bookings (14)'!$X107,2))</f>
        <v>45986</v>
      </c>
      <c r="AA107" s="10">
        <f>DATE(LEFT('bookings (14)'!$Y107,4),MID('bookings (14)'!$Y107,6,2),RIGHT('bookings (14)'!$Y107,2))</f>
        <v>45989</v>
      </c>
      <c r="AB107" s="6">
        <f>IF('bookings (14)'!$G107&gt;8,'bookings (14)'!$I107*8,'bookings (14)'!$I107*'bookings (14)'!$G107)</f>
        <v>9</v>
      </c>
      <c r="AC107" s="6">
        <f>IF('bookings (14)'!$G107&lt;8,'bookings (14)'!$J107*'bookings (14)'!$G107,'bookings (14)'!$J107*8)</f>
        <v>0</v>
      </c>
      <c r="AD107" s="6">
        <f>'bookings (14)'!$H107*'bookings (14)'!$G107</f>
        <v>9</v>
      </c>
      <c r="AE107" s="6">
        <f>IF('bookings (14)'!$G107&gt;8,'bookings (14)'!$I107,0)</f>
        <v>0</v>
      </c>
      <c r="AF107" s="6">
        <f>IF('bookings (14)'!$G107&gt;8,'bookings (14)'!$I107*('bookings (14)'!$G107-8),0)</f>
        <v>0</v>
      </c>
      <c r="AG107" s="6">
        <f>'bookings (14)'!$AB107+'bookings (14)'!$AC107+'bookings (14)'!$AF107</f>
        <v>9</v>
      </c>
      <c r="AH107" s="6" t="b">
        <f>IF('bookings (14)'!$AG107='bookings (14)'!$AD107,TRUE,FALSE)</f>
        <v>1</v>
      </c>
      <c r="AN107" s="13">
        <v>21007429</v>
      </c>
      <c r="AO107" s="14" t="s">
        <v>40</v>
      </c>
    </row>
    <row r="108" spans="1:41" ht="14.25" customHeight="1" x14ac:dyDescent="0.25">
      <c r="A108" s="6">
        <v>24786091</v>
      </c>
      <c r="B108" s="6" t="s">
        <v>34</v>
      </c>
      <c r="C108" s="6" t="s">
        <v>505</v>
      </c>
      <c r="D108" s="6" t="s">
        <v>506</v>
      </c>
      <c r="E108" s="6" t="s">
        <v>507</v>
      </c>
      <c r="F108" s="6" t="s">
        <v>197</v>
      </c>
      <c r="G108" s="6">
        <v>3</v>
      </c>
      <c r="H108" s="6">
        <v>3</v>
      </c>
      <c r="I108" s="6">
        <f>'bookings (14)'!$H108-'bookings (14)'!$J108</f>
        <v>2</v>
      </c>
      <c r="J108" s="6">
        <f>IF('bookings (14)'!$O108&lt;&gt;"Airbnb",'bookings (14)'!$T108/MIN('bookings (14)'!$G108,8),0)</f>
        <v>1</v>
      </c>
      <c r="K108" s="6">
        <v>364.5</v>
      </c>
      <c r="L108" s="6"/>
      <c r="M108" s="6">
        <v>112852856</v>
      </c>
      <c r="N108" s="6" t="s">
        <v>508</v>
      </c>
      <c r="O108" s="6" t="s">
        <v>40</v>
      </c>
      <c r="P108" s="6">
        <v>3</v>
      </c>
      <c r="Q108" s="6">
        <v>3</v>
      </c>
      <c r="R108" s="6">
        <v>18</v>
      </c>
      <c r="S108" s="6">
        <v>6</v>
      </c>
      <c r="T108" s="6">
        <v>3</v>
      </c>
      <c r="U108" s="6">
        <v>0</v>
      </c>
      <c r="V108" s="6" t="s">
        <v>509</v>
      </c>
      <c r="W108" s="6" t="s">
        <v>510</v>
      </c>
      <c r="X108" s="6" t="str">
        <f t="shared" ref="X108:Y108" si="106">LEFT(D108,10)</f>
        <v>2025-11-28</v>
      </c>
      <c r="Y108" s="6" t="str">
        <f t="shared" si="106"/>
        <v>2025-12-01</v>
      </c>
      <c r="Z108" s="10">
        <f>DATE(LEFT('bookings (14)'!$X108,4),MID('bookings (14)'!$X108,6,2),RIGHT('bookings (14)'!$X108,2))</f>
        <v>45989</v>
      </c>
      <c r="AA108" s="10">
        <f>DATE(LEFT('bookings (14)'!$Y108,4),MID('bookings (14)'!$Y108,6,2),RIGHT('bookings (14)'!$Y108,2))</f>
        <v>45992</v>
      </c>
      <c r="AB108" s="6">
        <f>IF('bookings (14)'!$G108&gt;8,'bookings (14)'!$I108*8,'bookings (14)'!$I108*'bookings (14)'!$G108)</f>
        <v>6</v>
      </c>
      <c r="AC108" s="6">
        <f>IF('bookings (14)'!$G108&lt;8,'bookings (14)'!$J108*'bookings (14)'!$G108,'bookings (14)'!$J108*8)</f>
        <v>3</v>
      </c>
      <c r="AD108" s="6">
        <f>'bookings (14)'!$H108*'bookings (14)'!$G108</f>
        <v>9</v>
      </c>
      <c r="AE108" s="6">
        <f>IF('bookings (14)'!$G108&gt;8,'bookings (14)'!$I108,0)</f>
        <v>0</v>
      </c>
      <c r="AF108" s="6">
        <f>IF('bookings (14)'!$G108&gt;8,'bookings (14)'!$I108*('bookings (14)'!$G108-8),0)</f>
        <v>0</v>
      </c>
      <c r="AG108" s="6">
        <f>'bookings (14)'!$AB108+'bookings (14)'!$AC108+'bookings (14)'!$AF108</f>
        <v>9</v>
      </c>
      <c r="AH108" s="6" t="b">
        <f>IF('bookings (14)'!$AG108='bookings (14)'!$AD108,TRUE,FALSE)</f>
        <v>1</v>
      </c>
      <c r="AN108" s="11">
        <v>21020505</v>
      </c>
      <c r="AO108" s="12" t="s">
        <v>40</v>
      </c>
    </row>
    <row r="109" spans="1:41" ht="14.25" customHeight="1" x14ac:dyDescent="0.25">
      <c r="A109" s="6">
        <v>25791574</v>
      </c>
      <c r="B109" s="6" t="s">
        <v>34</v>
      </c>
      <c r="C109" s="6" t="s">
        <v>511</v>
      </c>
      <c r="D109" s="6" t="s">
        <v>512</v>
      </c>
      <c r="E109" s="6" t="s">
        <v>513</v>
      </c>
      <c r="F109" s="6" t="s">
        <v>52</v>
      </c>
      <c r="G109" s="6">
        <v>2</v>
      </c>
      <c r="H109" s="6">
        <v>2</v>
      </c>
      <c r="I109" s="6">
        <f>'bookings (14)'!$H109-'bookings (14)'!$J109</f>
        <v>2</v>
      </c>
      <c r="J109" s="6">
        <f>IF('bookings (14)'!$O109&lt;&gt;"Airbnb",'bookings (14)'!$T109/MIN('bookings (14)'!$G109,8),0)</f>
        <v>0</v>
      </c>
      <c r="K109" s="6">
        <v>186.3</v>
      </c>
      <c r="L109" s="6"/>
      <c r="M109" s="6">
        <v>118420191</v>
      </c>
      <c r="N109" s="6" t="s">
        <v>514</v>
      </c>
      <c r="O109" s="6" t="s">
        <v>47</v>
      </c>
      <c r="P109" s="6">
        <v>0</v>
      </c>
      <c r="Q109" s="6">
        <v>3</v>
      </c>
      <c r="R109" s="6">
        <v>0</v>
      </c>
      <c r="S109" s="6">
        <v>0</v>
      </c>
      <c r="T109" s="6">
        <v>4</v>
      </c>
      <c r="U109" s="6">
        <v>4</v>
      </c>
      <c r="V109" s="6" t="s">
        <v>515</v>
      </c>
      <c r="W109" s="6">
        <v>33678240336</v>
      </c>
      <c r="X109" s="6" t="str">
        <f t="shared" ref="X109:Y109" si="107">LEFT(D109,10)</f>
        <v>2025-11-28</v>
      </c>
      <c r="Y109" s="6" t="str">
        <f t="shared" si="107"/>
        <v>2025-11-30</v>
      </c>
      <c r="Z109" s="10">
        <f>DATE(LEFT('bookings (14)'!$X109,4),MID('bookings (14)'!$X109,6,2),RIGHT('bookings (14)'!$X109,2))</f>
        <v>45989</v>
      </c>
      <c r="AA109" s="10">
        <f>DATE(LEFT('bookings (14)'!$Y109,4),MID('bookings (14)'!$Y109,6,2),RIGHT('bookings (14)'!$Y109,2))</f>
        <v>45991</v>
      </c>
      <c r="AB109" s="6">
        <f>IF('bookings (14)'!$G109&gt;8,'bookings (14)'!$I109*8,'bookings (14)'!$I109*'bookings (14)'!$G109)</f>
        <v>4</v>
      </c>
      <c r="AC109" s="6">
        <f>IF('bookings (14)'!$G109&lt;8,'bookings (14)'!$J109*'bookings (14)'!$G109,'bookings (14)'!$J109*8)</f>
        <v>0</v>
      </c>
      <c r="AD109" s="6">
        <f>'bookings (14)'!$H109*'bookings (14)'!$G109</f>
        <v>4</v>
      </c>
      <c r="AE109" s="6">
        <f>IF('bookings (14)'!$G109&gt;8,'bookings (14)'!$I109,0)</f>
        <v>0</v>
      </c>
      <c r="AF109" s="6">
        <f>IF('bookings (14)'!$G109&gt;8,'bookings (14)'!$I109*('bookings (14)'!$G109-8),0)</f>
        <v>0</v>
      </c>
      <c r="AG109" s="6">
        <f>'bookings (14)'!$AB109+'bookings (14)'!$AC109+'bookings (14)'!$AF109</f>
        <v>4</v>
      </c>
      <c r="AH109" s="6" t="b">
        <f>IF('bookings (14)'!$AG109='bookings (14)'!$AD109,TRUE,FALSE)</f>
        <v>1</v>
      </c>
      <c r="AN109" s="13">
        <v>21054776</v>
      </c>
      <c r="AO109" s="14" t="s">
        <v>40</v>
      </c>
    </row>
    <row r="110" spans="1:41" ht="14.25" customHeight="1" x14ac:dyDescent="0.25">
      <c r="A110" s="6">
        <v>25217462</v>
      </c>
      <c r="B110" s="6" t="s">
        <v>34</v>
      </c>
      <c r="C110" s="6" t="s">
        <v>220</v>
      </c>
      <c r="D110" s="6" t="s">
        <v>516</v>
      </c>
      <c r="E110" s="6" t="s">
        <v>517</v>
      </c>
      <c r="F110" s="6" t="s">
        <v>57</v>
      </c>
      <c r="G110" s="6">
        <v>4</v>
      </c>
      <c r="H110" s="6">
        <v>1</v>
      </c>
      <c r="I110" s="6">
        <f>'bookings (14)'!$H110-'bookings (14)'!$J110</f>
        <v>1</v>
      </c>
      <c r="J110" s="6">
        <f>IF('bookings (14)'!$O110&lt;&gt;"Airbnb",'bookings (14)'!$T110/MIN('bookings (14)'!$G110,8),0)</f>
        <v>0</v>
      </c>
      <c r="K110" s="6">
        <v>375</v>
      </c>
      <c r="L110" s="6"/>
      <c r="M110" s="6">
        <v>115435316</v>
      </c>
      <c r="N110" s="6" t="s">
        <v>518</v>
      </c>
      <c r="O110" s="6" t="s">
        <v>223</v>
      </c>
      <c r="P110" s="6">
        <v>3</v>
      </c>
      <c r="Q110" s="6">
        <v>3</v>
      </c>
      <c r="R110" s="6">
        <v>12</v>
      </c>
      <c r="S110" s="6">
        <v>4</v>
      </c>
      <c r="T110" s="6">
        <v>0</v>
      </c>
      <c r="U110" s="6">
        <v>0</v>
      </c>
      <c r="V110" s="6"/>
      <c r="W110" s="6"/>
      <c r="X110" s="6" t="str">
        <f t="shared" ref="X110:Y110" si="108">LEFT(D110,10)</f>
        <v>2025-12-01</v>
      </c>
      <c r="Y110" s="6" t="str">
        <f t="shared" si="108"/>
        <v>2025-12-05</v>
      </c>
      <c r="Z110" s="10">
        <f>DATE(LEFT('bookings (14)'!$X110,4),MID('bookings (14)'!$X110,6,2),RIGHT('bookings (14)'!$X110,2))</f>
        <v>45992</v>
      </c>
      <c r="AA110" s="10">
        <f>DATE(LEFT('bookings (14)'!$Y110,4),MID('bookings (14)'!$Y110,6,2),RIGHT('bookings (14)'!$Y110,2))</f>
        <v>45996</v>
      </c>
      <c r="AB110" s="6">
        <f>IF('bookings (14)'!$G110&gt;8,'bookings (14)'!$I110*8,'bookings (14)'!$I110*'bookings (14)'!$G110)</f>
        <v>4</v>
      </c>
      <c r="AC110" s="6">
        <f>IF('bookings (14)'!$G110&lt;8,'bookings (14)'!$J110*'bookings (14)'!$G110,'bookings (14)'!$J110*8)</f>
        <v>0</v>
      </c>
      <c r="AD110" s="6">
        <f>'bookings (14)'!$H110*'bookings (14)'!$G110</f>
        <v>4</v>
      </c>
      <c r="AE110" s="6">
        <f>IF('bookings (14)'!$G110&gt;8,'bookings (14)'!$I110,0)</f>
        <v>0</v>
      </c>
      <c r="AF110" s="6">
        <f>IF('bookings (14)'!$G110&gt;8,'bookings (14)'!$I110*('bookings (14)'!$G110-8),0)</f>
        <v>0</v>
      </c>
      <c r="AG110" s="6">
        <f>'bookings (14)'!$AB110+'bookings (14)'!$AC110+'bookings (14)'!$AF110</f>
        <v>4</v>
      </c>
      <c r="AH110" s="6" t="b">
        <f>IF('bookings (14)'!$AG110='bookings (14)'!$AD110,TRUE,FALSE)</f>
        <v>1</v>
      </c>
      <c r="AN110" s="11">
        <v>21054784</v>
      </c>
      <c r="AO110" s="12" t="s">
        <v>47</v>
      </c>
    </row>
    <row r="111" spans="1:41" ht="14.25" customHeight="1" x14ac:dyDescent="0.25">
      <c r="A111" s="6">
        <v>25783009</v>
      </c>
      <c r="B111" s="6" t="s">
        <v>34</v>
      </c>
      <c r="C111" s="6" t="s">
        <v>519</v>
      </c>
      <c r="D111" s="6" t="s">
        <v>520</v>
      </c>
      <c r="E111" s="6" t="s">
        <v>521</v>
      </c>
      <c r="F111" s="6" t="s">
        <v>197</v>
      </c>
      <c r="G111" s="6">
        <v>2</v>
      </c>
      <c r="H111" s="6">
        <v>3</v>
      </c>
      <c r="I111" s="6">
        <f>'bookings (14)'!$H111-'bookings (14)'!$J111</f>
        <v>3</v>
      </c>
      <c r="J111" s="6">
        <f>IF('bookings (14)'!$O111&lt;&gt;"Airbnb",'bookings (14)'!$T111/MIN('bookings (14)'!$G111,8),0)</f>
        <v>0</v>
      </c>
      <c r="K111" s="6">
        <v>198.9</v>
      </c>
      <c r="L111" s="6"/>
      <c r="M111" s="6">
        <v>118362831</v>
      </c>
      <c r="N111" s="6" t="s">
        <v>522</v>
      </c>
      <c r="O111" s="6" t="s">
        <v>40</v>
      </c>
      <c r="P111" s="6">
        <v>3</v>
      </c>
      <c r="Q111" s="6">
        <v>3</v>
      </c>
      <c r="R111" s="6">
        <v>18</v>
      </c>
      <c r="S111" s="6">
        <v>6</v>
      </c>
      <c r="T111" s="6">
        <v>0</v>
      </c>
      <c r="U111" s="6">
        <v>0</v>
      </c>
      <c r="V111" s="6" t="s">
        <v>523</v>
      </c>
      <c r="W111" s="6" t="s">
        <v>524</v>
      </c>
      <c r="X111" s="6" t="str">
        <f t="shared" ref="X111:Y111" si="109">LEFT(D111,10)</f>
        <v>2025-12-01</v>
      </c>
      <c r="Y111" s="6" t="str">
        <f t="shared" si="109"/>
        <v>2025-12-03</v>
      </c>
      <c r="Z111" s="10">
        <f>DATE(LEFT('bookings (14)'!$X111,4),MID('bookings (14)'!$X111,6,2),RIGHT('bookings (14)'!$X111,2))</f>
        <v>45992</v>
      </c>
      <c r="AA111" s="10">
        <f>DATE(LEFT('bookings (14)'!$Y111,4),MID('bookings (14)'!$Y111,6,2),RIGHT('bookings (14)'!$Y111,2))</f>
        <v>45994</v>
      </c>
      <c r="AB111" s="6">
        <f>IF('bookings (14)'!$G111&gt;8,'bookings (14)'!$I111*8,'bookings (14)'!$I111*'bookings (14)'!$G111)</f>
        <v>6</v>
      </c>
      <c r="AC111" s="6">
        <f>IF('bookings (14)'!$G111&lt;8,'bookings (14)'!$J111*'bookings (14)'!$G111,'bookings (14)'!$J111*8)</f>
        <v>0</v>
      </c>
      <c r="AD111" s="6">
        <f>'bookings (14)'!$H111*'bookings (14)'!$G111</f>
        <v>6</v>
      </c>
      <c r="AE111" s="6">
        <f>IF('bookings (14)'!$G111&gt;8,'bookings (14)'!$I111,0)</f>
        <v>0</v>
      </c>
      <c r="AF111" s="6">
        <f>IF('bookings (14)'!$G111&gt;8,'bookings (14)'!$I111*('bookings (14)'!$G111-8),0)</f>
        <v>0</v>
      </c>
      <c r="AG111" s="6">
        <f>'bookings (14)'!$AB111+'bookings (14)'!$AC111+'bookings (14)'!$AF111</f>
        <v>6</v>
      </c>
      <c r="AH111" s="6" t="b">
        <f>IF('bookings (14)'!$AG111='bookings (14)'!$AD111,TRUE,FALSE)</f>
        <v>1</v>
      </c>
      <c r="AN111" s="13">
        <v>21054799</v>
      </c>
      <c r="AO111" s="14" t="s">
        <v>40</v>
      </c>
    </row>
    <row r="112" spans="1:41" ht="14.25" customHeight="1" x14ac:dyDescent="0.25">
      <c r="A112" s="6">
        <v>24989961</v>
      </c>
      <c r="B112" s="6" t="s">
        <v>34</v>
      </c>
      <c r="C112" s="6" t="s">
        <v>525</v>
      </c>
      <c r="D112" s="6" t="s">
        <v>526</v>
      </c>
      <c r="E112" s="6" t="s">
        <v>527</v>
      </c>
      <c r="F112" s="6" t="s">
        <v>197</v>
      </c>
      <c r="G112" s="6">
        <v>5</v>
      </c>
      <c r="H112" s="6">
        <v>3</v>
      </c>
      <c r="I112" s="6">
        <f>'bookings (14)'!$H112-'bookings (14)'!$J112</f>
        <v>3</v>
      </c>
      <c r="J112" s="6">
        <f>IF('bookings (14)'!$O112&lt;&gt;"Airbnb",'bookings (14)'!$T112/MIN('bookings (14)'!$G112,8),0)</f>
        <v>0</v>
      </c>
      <c r="K112" s="6">
        <v>572.66999999999996</v>
      </c>
      <c r="L112" s="6"/>
      <c r="M112" s="6">
        <v>114157091</v>
      </c>
      <c r="N112" s="6" t="s">
        <v>528</v>
      </c>
      <c r="O112" s="6" t="s">
        <v>40</v>
      </c>
      <c r="P112" s="6">
        <v>3</v>
      </c>
      <c r="Q112" s="6">
        <v>3</v>
      </c>
      <c r="R112" s="6">
        <v>45</v>
      </c>
      <c r="S112" s="6">
        <v>15</v>
      </c>
      <c r="T112" s="6">
        <v>0</v>
      </c>
      <c r="U112" s="6">
        <v>0</v>
      </c>
      <c r="V112" s="6" t="s">
        <v>529</v>
      </c>
      <c r="W112" s="6" t="s">
        <v>530</v>
      </c>
      <c r="X112" s="6" t="str">
        <f t="shared" ref="X112:Y112" si="110">LEFT(D112,10)</f>
        <v>2025-12-03</v>
      </c>
      <c r="Y112" s="6" t="str">
        <f t="shared" si="110"/>
        <v>2025-12-08</v>
      </c>
      <c r="Z112" s="10">
        <f>DATE(LEFT('bookings (14)'!$X112,4),MID('bookings (14)'!$X112,6,2),RIGHT('bookings (14)'!$X112,2))</f>
        <v>45994</v>
      </c>
      <c r="AA112" s="10">
        <f>DATE(LEFT('bookings (14)'!$Y112,4),MID('bookings (14)'!$Y112,6,2),RIGHT('bookings (14)'!$Y112,2))</f>
        <v>45999</v>
      </c>
      <c r="AB112" s="6">
        <f>IF('bookings (14)'!$G112&gt;8,'bookings (14)'!$I112*8,'bookings (14)'!$I112*'bookings (14)'!$G112)</f>
        <v>15</v>
      </c>
      <c r="AC112" s="6">
        <f>IF('bookings (14)'!$G112&lt;8,'bookings (14)'!$J112*'bookings (14)'!$G112,'bookings (14)'!$J112*8)</f>
        <v>0</v>
      </c>
      <c r="AD112" s="6">
        <f>'bookings (14)'!$H112*'bookings (14)'!$G112</f>
        <v>15</v>
      </c>
      <c r="AE112" s="6">
        <f>IF('bookings (14)'!$G112&gt;8,'bookings (14)'!$I112,0)</f>
        <v>0</v>
      </c>
      <c r="AF112" s="6">
        <f>IF('bookings (14)'!$G112&gt;8,'bookings (14)'!$I112*('bookings (14)'!$G112-8),0)</f>
        <v>0</v>
      </c>
      <c r="AG112" s="6">
        <f>'bookings (14)'!$AB112+'bookings (14)'!$AC112+'bookings (14)'!$AF112</f>
        <v>15</v>
      </c>
      <c r="AH112" s="6" t="b">
        <f>IF('bookings (14)'!$AG112='bookings (14)'!$AD112,TRUE,FALSE)</f>
        <v>1</v>
      </c>
      <c r="AN112" s="11">
        <v>21067874</v>
      </c>
      <c r="AO112" s="12" t="s">
        <v>40</v>
      </c>
    </row>
    <row r="113" spans="1:41" ht="14.25" customHeight="1" x14ac:dyDescent="0.25">
      <c r="A113" s="6">
        <v>25121902</v>
      </c>
      <c r="B113" s="6" t="s">
        <v>34</v>
      </c>
      <c r="C113" s="6" t="s">
        <v>531</v>
      </c>
      <c r="D113" s="6" t="s">
        <v>532</v>
      </c>
      <c r="E113" s="6" t="s">
        <v>533</v>
      </c>
      <c r="F113" s="6" t="s">
        <v>38</v>
      </c>
      <c r="G113" s="6">
        <v>5</v>
      </c>
      <c r="H113" s="6">
        <v>2</v>
      </c>
      <c r="I113" s="6">
        <f>'bookings (14)'!$H113-'bookings (14)'!$J113</f>
        <v>2</v>
      </c>
      <c r="J113" s="6">
        <f>IF('bookings (14)'!$O113&lt;&gt;"Airbnb",'bookings (14)'!$T113/MIN('bookings (14)'!$G113,8),0)</f>
        <v>0</v>
      </c>
      <c r="K113" s="6">
        <v>485.08</v>
      </c>
      <c r="L113" s="6"/>
      <c r="M113" s="6">
        <v>114921261</v>
      </c>
      <c r="N113" s="6" t="s">
        <v>534</v>
      </c>
      <c r="O113" s="6" t="s">
        <v>40</v>
      </c>
      <c r="P113" s="6">
        <v>3</v>
      </c>
      <c r="Q113" s="6">
        <v>3</v>
      </c>
      <c r="R113" s="6">
        <v>30</v>
      </c>
      <c r="S113" s="6">
        <v>10</v>
      </c>
      <c r="T113" s="6">
        <v>0</v>
      </c>
      <c r="U113" s="6">
        <v>0</v>
      </c>
      <c r="V113" s="6" t="s">
        <v>535</v>
      </c>
      <c r="W113" s="6" t="s">
        <v>536</v>
      </c>
      <c r="X113" s="6" t="str">
        <f t="shared" ref="X113:Y113" si="111">LEFT(D113,10)</f>
        <v>2025-12-04</v>
      </c>
      <c r="Y113" s="6" t="str">
        <f t="shared" si="111"/>
        <v>2025-12-09</v>
      </c>
      <c r="Z113" s="10">
        <f>DATE(LEFT('bookings (14)'!$X113,4),MID('bookings (14)'!$X113,6,2),RIGHT('bookings (14)'!$X113,2))</f>
        <v>45995</v>
      </c>
      <c r="AA113" s="10">
        <f>DATE(LEFT('bookings (14)'!$Y113,4),MID('bookings (14)'!$Y113,6,2),RIGHT('bookings (14)'!$Y113,2))</f>
        <v>46000</v>
      </c>
      <c r="AB113" s="6">
        <f>IF('bookings (14)'!$G113&gt;8,'bookings (14)'!$I113*8,'bookings (14)'!$I113*'bookings (14)'!$G113)</f>
        <v>10</v>
      </c>
      <c r="AC113" s="6">
        <f>IF('bookings (14)'!$G113&lt;8,'bookings (14)'!$J113*'bookings (14)'!$G113,'bookings (14)'!$J113*8)</f>
        <v>0</v>
      </c>
      <c r="AD113" s="6">
        <f>'bookings (14)'!$H113*'bookings (14)'!$G113</f>
        <v>10</v>
      </c>
      <c r="AE113" s="6">
        <f>IF('bookings (14)'!$G113&gt;8,'bookings (14)'!$I113,0)</f>
        <v>0</v>
      </c>
      <c r="AF113" s="6">
        <f>IF('bookings (14)'!$G113&gt;8,'bookings (14)'!$I113*('bookings (14)'!$G113-8),0)</f>
        <v>0</v>
      </c>
      <c r="AG113" s="6">
        <f>'bookings (14)'!$AB113+'bookings (14)'!$AC113+'bookings (14)'!$AF113</f>
        <v>10</v>
      </c>
      <c r="AH113" s="6" t="b">
        <f>IF('bookings (14)'!$AG113='bookings (14)'!$AD113,TRUE,FALSE)</f>
        <v>1</v>
      </c>
      <c r="AN113" s="13">
        <v>21070860</v>
      </c>
      <c r="AO113" s="14" t="s">
        <v>40</v>
      </c>
    </row>
    <row r="114" spans="1:41" ht="14.25" customHeight="1" x14ac:dyDescent="0.25">
      <c r="A114" s="6">
        <v>26066261</v>
      </c>
      <c r="B114" s="6" t="s">
        <v>34</v>
      </c>
      <c r="C114" s="6" t="s">
        <v>537</v>
      </c>
      <c r="D114" s="6" t="s">
        <v>538</v>
      </c>
      <c r="E114" s="6" t="s">
        <v>539</v>
      </c>
      <c r="F114" s="6" t="s">
        <v>73</v>
      </c>
      <c r="G114" s="6">
        <v>3</v>
      </c>
      <c r="H114" s="6">
        <v>1</v>
      </c>
      <c r="I114" s="6">
        <f>'bookings (14)'!$H114-'bookings (14)'!$J114</f>
        <v>1</v>
      </c>
      <c r="J114" s="6">
        <f>IF('bookings (14)'!$O114&lt;&gt;"Airbnb",'bookings (14)'!$T114/MIN('bookings (14)'!$G114,8),0)</f>
        <v>0</v>
      </c>
      <c r="K114" s="6">
        <v>270.43</v>
      </c>
      <c r="L114" s="6"/>
      <c r="M114" s="6">
        <v>119687666</v>
      </c>
      <c r="N114" s="6" t="s">
        <v>540</v>
      </c>
      <c r="O114" s="6" t="s">
        <v>40</v>
      </c>
      <c r="P114" s="6">
        <v>3</v>
      </c>
      <c r="Q114" s="6">
        <v>3</v>
      </c>
      <c r="R114" s="6">
        <v>9</v>
      </c>
      <c r="S114" s="6">
        <v>3</v>
      </c>
      <c r="T114" s="6">
        <v>0</v>
      </c>
      <c r="U114" s="6">
        <v>0</v>
      </c>
      <c r="V114" s="6"/>
      <c r="W114" s="6"/>
      <c r="X114" s="6" t="str">
        <f t="shared" ref="X114:Y114" si="112">LEFT(D114,10)</f>
        <v>2025-12-04</v>
      </c>
      <c r="Y114" s="6" t="str">
        <f t="shared" si="112"/>
        <v>2025-12-07</v>
      </c>
      <c r="Z114" s="10">
        <f>DATE(LEFT('bookings (14)'!$X114,4),MID('bookings (14)'!$X114,6,2),RIGHT('bookings (14)'!$X114,2))</f>
        <v>45995</v>
      </c>
      <c r="AA114" s="10">
        <f>DATE(LEFT('bookings (14)'!$Y114,4),MID('bookings (14)'!$Y114,6,2),RIGHT('bookings (14)'!$Y114,2))</f>
        <v>45998</v>
      </c>
      <c r="AB114" s="6">
        <f>IF('bookings (14)'!$G114&gt;8,'bookings (14)'!$I114*8,'bookings (14)'!$I114*'bookings (14)'!$G114)</f>
        <v>3</v>
      </c>
      <c r="AC114" s="6">
        <f>IF('bookings (14)'!$G114&lt;8,'bookings (14)'!$J114*'bookings (14)'!$G114,'bookings (14)'!$J114*8)</f>
        <v>0</v>
      </c>
      <c r="AD114" s="6">
        <f>'bookings (14)'!$H114*'bookings (14)'!$G114</f>
        <v>3</v>
      </c>
      <c r="AE114" s="6">
        <f>IF('bookings (14)'!$G114&gt;8,'bookings (14)'!$I114,0)</f>
        <v>0</v>
      </c>
      <c r="AF114" s="6">
        <f>IF('bookings (14)'!$G114&gt;8,'bookings (14)'!$I114*('bookings (14)'!$G114-8),0)</f>
        <v>0</v>
      </c>
      <c r="AG114" s="6">
        <f>'bookings (14)'!$AB114+'bookings (14)'!$AC114+'bookings (14)'!$AF114</f>
        <v>3</v>
      </c>
      <c r="AH114" s="6" t="b">
        <f>IF('bookings (14)'!$AG114='bookings (14)'!$AD114,TRUE,FALSE)</f>
        <v>1</v>
      </c>
      <c r="AN114" s="11">
        <v>21075079</v>
      </c>
      <c r="AO114" s="12" t="s">
        <v>40</v>
      </c>
    </row>
    <row r="115" spans="1:41" ht="14.25" customHeight="1" x14ac:dyDescent="0.25">
      <c r="A115" s="6">
        <v>25124407</v>
      </c>
      <c r="B115" s="6" t="s">
        <v>34</v>
      </c>
      <c r="C115" s="6" t="s">
        <v>541</v>
      </c>
      <c r="D115" s="6" t="s">
        <v>542</v>
      </c>
      <c r="E115" s="6" t="s">
        <v>474</v>
      </c>
      <c r="F115" s="6" t="s">
        <v>67</v>
      </c>
      <c r="G115" s="6">
        <v>7</v>
      </c>
      <c r="H115" s="6">
        <v>2</v>
      </c>
      <c r="I115" s="6">
        <f>'bookings (14)'!$H115-'bookings (14)'!$J115</f>
        <v>2</v>
      </c>
      <c r="J115" s="6">
        <f>IF('bookings (14)'!$O115&lt;&gt;"Airbnb",'bookings (14)'!$T115/MIN('bookings (14)'!$G115,8),0)</f>
        <v>0</v>
      </c>
      <c r="K115" s="6">
        <v>593.9</v>
      </c>
      <c r="L115" s="6"/>
      <c r="M115" s="6">
        <v>114944726</v>
      </c>
      <c r="N115" s="6" t="s">
        <v>543</v>
      </c>
      <c r="O115" s="6" t="s">
        <v>47</v>
      </c>
      <c r="P115" s="6">
        <v>0</v>
      </c>
      <c r="Q115" s="6">
        <v>3</v>
      </c>
      <c r="R115" s="6">
        <v>0</v>
      </c>
      <c r="S115" s="6">
        <v>0</v>
      </c>
      <c r="T115" s="6">
        <v>14</v>
      </c>
      <c r="U115" s="6">
        <v>14</v>
      </c>
      <c r="V115" s="6" t="s">
        <v>544</v>
      </c>
      <c r="W115" s="6">
        <v>33699457958</v>
      </c>
      <c r="X115" s="6" t="str">
        <f t="shared" ref="X115:Y115" si="113">LEFT(D115,10)</f>
        <v>2025-12-05</v>
      </c>
      <c r="Y115" s="6" t="str">
        <f t="shared" si="113"/>
        <v>2025-12-12</v>
      </c>
      <c r="Z115" s="10">
        <f>DATE(LEFT('bookings (14)'!$X115,4),MID('bookings (14)'!$X115,6,2),RIGHT('bookings (14)'!$X115,2))</f>
        <v>45996</v>
      </c>
      <c r="AA115" s="10">
        <f>DATE(LEFT('bookings (14)'!$Y115,4),MID('bookings (14)'!$Y115,6,2),RIGHT('bookings (14)'!$Y115,2))</f>
        <v>46003</v>
      </c>
      <c r="AB115" s="6">
        <f>IF('bookings (14)'!$G115&gt;8,'bookings (14)'!$I115*8,'bookings (14)'!$I115*'bookings (14)'!$G115)</f>
        <v>14</v>
      </c>
      <c r="AC115" s="6">
        <f>IF('bookings (14)'!$G115&lt;8,'bookings (14)'!$J115*'bookings (14)'!$G115,'bookings (14)'!$J115*8)</f>
        <v>0</v>
      </c>
      <c r="AD115" s="6">
        <f>'bookings (14)'!$H115*'bookings (14)'!$G115</f>
        <v>14</v>
      </c>
      <c r="AE115" s="6">
        <f>IF('bookings (14)'!$G115&gt;8,'bookings (14)'!$I115,0)</f>
        <v>0</v>
      </c>
      <c r="AF115" s="6">
        <f>IF('bookings (14)'!$G115&gt;8,'bookings (14)'!$I115*('bookings (14)'!$G115-8),0)</f>
        <v>0</v>
      </c>
      <c r="AG115" s="6">
        <f>'bookings (14)'!$AB115+'bookings (14)'!$AC115+'bookings (14)'!$AF115</f>
        <v>14</v>
      </c>
      <c r="AH115" s="6" t="b">
        <f>IF('bookings (14)'!$AG115='bookings (14)'!$AD115,TRUE,FALSE)</f>
        <v>1</v>
      </c>
      <c r="AN115" s="13">
        <v>21095181</v>
      </c>
      <c r="AO115" s="14" t="s">
        <v>40</v>
      </c>
    </row>
    <row r="116" spans="1:41" ht="14.25" customHeight="1" x14ac:dyDescent="0.25">
      <c r="A116" s="6">
        <v>25479958</v>
      </c>
      <c r="B116" s="6" t="s">
        <v>34</v>
      </c>
      <c r="C116" s="6" t="s">
        <v>545</v>
      </c>
      <c r="D116" s="6" t="s">
        <v>517</v>
      </c>
      <c r="E116" s="6" t="s">
        <v>546</v>
      </c>
      <c r="F116" s="6" t="s">
        <v>57</v>
      </c>
      <c r="G116" s="6">
        <v>3</v>
      </c>
      <c r="H116" s="6">
        <v>2</v>
      </c>
      <c r="I116" s="6">
        <f>'bookings (14)'!$H116-'bookings (14)'!$J116</f>
        <v>1</v>
      </c>
      <c r="J116" s="6">
        <f>IF('bookings (14)'!$O116&lt;&gt;"Airbnb",'bookings (14)'!$T116/MIN('bookings (14)'!$G116,8),0)</f>
        <v>1</v>
      </c>
      <c r="K116" s="6">
        <v>328.5</v>
      </c>
      <c r="L116" s="6"/>
      <c r="M116" s="6">
        <v>116851431</v>
      </c>
      <c r="N116" s="6" t="s">
        <v>547</v>
      </c>
      <c r="O116" s="6" t="s">
        <v>40</v>
      </c>
      <c r="P116" s="6">
        <v>3</v>
      </c>
      <c r="Q116" s="6">
        <v>3</v>
      </c>
      <c r="R116" s="6">
        <v>9</v>
      </c>
      <c r="S116" s="6">
        <v>3</v>
      </c>
      <c r="T116" s="6">
        <v>3</v>
      </c>
      <c r="U116" s="6">
        <v>0</v>
      </c>
      <c r="V116" s="6" t="s">
        <v>548</v>
      </c>
      <c r="W116" s="6" t="s">
        <v>549</v>
      </c>
      <c r="X116" s="6" t="str">
        <f t="shared" ref="X116:Y116" si="114">LEFT(D116,10)</f>
        <v>2025-12-05</v>
      </c>
      <c r="Y116" s="6" t="str">
        <f t="shared" si="114"/>
        <v>2025-12-08</v>
      </c>
      <c r="Z116" s="10">
        <f>DATE(LEFT('bookings (14)'!$X116,4),MID('bookings (14)'!$X116,6,2),RIGHT('bookings (14)'!$X116,2))</f>
        <v>45996</v>
      </c>
      <c r="AA116" s="10">
        <f>DATE(LEFT('bookings (14)'!$Y116,4),MID('bookings (14)'!$Y116,6,2),RIGHT('bookings (14)'!$Y116,2))</f>
        <v>45999</v>
      </c>
      <c r="AB116" s="6">
        <f>IF('bookings (14)'!$G116&gt;8,'bookings (14)'!$I116*8,'bookings (14)'!$I116*'bookings (14)'!$G116)</f>
        <v>3</v>
      </c>
      <c r="AC116" s="6">
        <f>IF('bookings (14)'!$G116&lt;8,'bookings (14)'!$J116*'bookings (14)'!$G116,'bookings (14)'!$J116*8)</f>
        <v>3</v>
      </c>
      <c r="AD116" s="6">
        <f>'bookings (14)'!$H116*'bookings (14)'!$G116</f>
        <v>6</v>
      </c>
      <c r="AE116" s="6">
        <f>IF('bookings (14)'!$G116&gt;8,'bookings (14)'!$I116,0)</f>
        <v>0</v>
      </c>
      <c r="AF116" s="6">
        <f>IF('bookings (14)'!$G116&gt;8,'bookings (14)'!$I116*('bookings (14)'!$G116-8),0)</f>
        <v>0</v>
      </c>
      <c r="AG116" s="6">
        <f>'bookings (14)'!$AB116+'bookings (14)'!$AC116+'bookings (14)'!$AF116</f>
        <v>6</v>
      </c>
      <c r="AH116" s="6" t="b">
        <f>IF('bookings (14)'!$AG116='bookings (14)'!$AD116,TRUE,FALSE)</f>
        <v>1</v>
      </c>
      <c r="AN116" s="11">
        <v>21104966</v>
      </c>
      <c r="AO116" s="12" t="s">
        <v>40</v>
      </c>
    </row>
    <row r="117" spans="1:41" ht="14.25" customHeight="1" x14ac:dyDescent="0.25">
      <c r="A117" s="6">
        <v>25950393</v>
      </c>
      <c r="B117" s="6" t="s">
        <v>34</v>
      </c>
      <c r="C117" s="6" t="s">
        <v>550</v>
      </c>
      <c r="D117" s="6" t="s">
        <v>517</v>
      </c>
      <c r="E117" s="6" t="s">
        <v>546</v>
      </c>
      <c r="F117" s="6" t="s">
        <v>52</v>
      </c>
      <c r="G117" s="6">
        <v>3</v>
      </c>
      <c r="H117" s="6">
        <v>2</v>
      </c>
      <c r="I117" s="6">
        <f>'bookings (14)'!$H117-'bookings (14)'!$J117</f>
        <v>2</v>
      </c>
      <c r="J117" s="6">
        <f>IF('bookings (14)'!$O117&lt;&gt;"Airbnb",'bookings (14)'!$T117/MIN('bookings (14)'!$G117,8),0)</f>
        <v>0</v>
      </c>
      <c r="K117" s="6">
        <v>261.95</v>
      </c>
      <c r="L117" s="6"/>
      <c r="M117" s="6">
        <v>119139741</v>
      </c>
      <c r="N117" s="6" t="s">
        <v>551</v>
      </c>
      <c r="O117" s="6" t="s">
        <v>47</v>
      </c>
      <c r="P117" s="6">
        <v>0</v>
      </c>
      <c r="Q117" s="6">
        <v>3</v>
      </c>
      <c r="R117" s="6">
        <v>0</v>
      </c>
      <c r="S117" s="6">
        <v>0</v>
      </c>
      <c r="T117" s="6">
        <v>6</v>
      </c>
      <c r="U117" s="6">
        <v>6</v>
      </c>
      <c r="V117" s="6" t="s">
        <v>552</v>
      </c>
      <c r="W117" s="6">
        <v>34639284173</v>
      </c>
      <c r="X117" s="6" t="str">
        <f t="shared" ref="X117:Y117" si="115">LEFT(D117,10)</f>
        <v>2025-12-05</v>
      </c>
      <c r="Y117" s="6" t="str">
        <f t="shared" si="115"/>
        <v>2025-12-08</v>
      </c>
      <c r="Z117" s="10">
        <f>DATE(LEFT('bookings (14)'!$X117,4),MID('bookings (14)'!$X117,6,2),RIGHT('bookings (14)'!$X117,2))</f>
        <v>45996</v>
      </c>
      <c r="AA117" s="10">
        <f>DATE(LEFT('bookings (14)'!$Y117,4),MID('bookings (14)'!$Y117,6,2),RIGHT('bookings (14)'!$Y117,2))</f>
        <v>45999</v>
      </c>
      <c r="AB117" s="6">
        <f>IF('bookings (14)'!$G117&gt;8,'bookings (14)'!$I117*8,'bookings (14)'!$I117*'bookings (14)'!$G117)</f>
        <v>6</v>
      </c>
      <c r="AC117" s="6">
        <f>IF('bookings (14)'!$G117&lt;8,'bookings (14)'!$J117*'bookings (14)'!$G117,'bookings (14)'!$J117*8)</f>
        <v>0</v>
      </c>
      <c r="AD117" s="6">
        <f>'bookings (14)'!$H117*'bookings (14)'!$G117</f>
        <v>6</v>
      </c>
      <c r="AE117" s="6">
        <f>IF('bookings (14)'!$G117&gt;8,'bookings (14)'!$I117,0)</f>
        <v>0</v>
      </c>
      <c r="AF117" s="6">
        <f>IF('bookings (14)'!$G117&gt;8,'bookings (14)'!$I117*('bookings (14)'!$G117-8),0)</f>
        <v>0</v>
      </c>
      <c r="AG117" s="6">
        <f>'bookings (14)'!$AB117+'bookings (14)'!$AC117+'bookings (14)'!$AF117</f>
        <v>6</v>
      </c>
      <c r="AH117" s="6" t="b">
        <f>IF('bookings (14)'!$AG117='bookings (14)'!$AD117,TRUE,FALSE)</f>
        <v>1</v>
      </c>
      <c r="AN117" s="13">
        <v>21147307</v>
      </c>
      <c r="AO117" s="14" t="s">
        <v>47</v>
      </c>
    </row>
    <row r="118" spans="1:41" ht="14.25" customHeight="1" x14ac:dyDescent="0.25">
      <c r="A118" s="6">
        <v>26100401</v>
      </c>
      <c r="B118" s="6" t="s">
        <v>34</v>
      </c>
      <c r="C118" s="6" t="s">
        <v>553</v>
      </c>
      <c r="D118" s="6" t="s">
        <v>517</v>
      </c>
      <c r="E118" s="6" t="s">
        <v>539</v>
      </c>
      <c r="F118" s="6" t="s">
        <v>85</v>
      </c>
      <c r="G118" s="6">
        <v>2</v>
      </c>
      <c r="H118" s="6">
        <v>1</v>
      </c>
      <c r="I118" s="6">
        <f>'bookings (14)'!$H118-'bookings (14)'!$J118</f>
        <v>1</v>
      </c>
      <c r="J118" s="6">
        <f>IF('bookings (14)'!$O118&lt;&gt;"Airbnb",'bookings (14)'!$T118/MIN('bookings (14)'!$G118,8),0)</f>
        <v>0</v>
      </c>
      <c r="K118" s="6">
        <v>190</v>
      </c>
      <c r="L118" s="6"/>
      <c r="M118" s="6">
        <v>119827121</v>
      </c>
      <c r="N118" s="6" t="s">
        <v>554</v>
      </c>
      <c r="O118" s="6" t="s">
        <v>47</v>
      </c>
      <c r="P118" s="6">
        <v>0</v>
      </c>
      <c r="Q118" s="6">
        <v>3</v>
      </c>
      <c r="R118" s="6">
        <v>0</v>
      </c>
      <c r="S118" s="6">
        <v>0</v>
      </c>
      <c r="T118" s="6">
        <v>2</v>
      </c>
      <c r="U118" s="6">
        <v>2</v>
      </c>
      <c r="V118" s="6"/>
      <c r="W118" s="6">
        <v>393488137531</v>
      </c>
      <c r="X118" s="6" t="str">
        <f t="shared" ref="X118:Y118" si="116">LEFT(D118,10)</f>
        <v>2025-12-05</v>
      </c>
      <c r="Y118" s="6" t="str">
        <f t="shared" si="116"/>
        <v>2025-12-07</v>
      </c>
      <c r="Z118" s="10">
        <f>DATE(LEFT('bookings (14)'!$X118,4),MID('bookings (14)'!$X118,6,2),RIGHT('bookings (14)'!$X118,2))</f>
        <v>45996</v>
      </c>
      <c r="AA118" s="10">
        <f>DATE(LEFT('bookings (14)'!$Y118,4),MID('bookings (14)'!$Y118,6,2),RIGHT('bookings (14)'!$Y118,2))</f>
        <v>45998</v>
      </c>
      <c r="AB118" s="6">
        <f>IF('bookings (14)'!$G118&gt;8,'bookings (14)'!$I118*8,'bookings (14)'!$I118*'bookings (14)'!$G118)</f>
        <v>2</v>
      </c>
      <c r="AC118" s="6">
        <f>IF('bookings (14)'!$G118&lt;8,'bookings (14)'!$J118*'bookings (14)'!$G118,'bookings (14)'!$J118*8)</f>
        <v>0</v>
      </c>
      <c r="AD118" s="6">
        <f>'bookings (14)'!$H118*'bookings (14)'!$G118</f>
        <v>2</v>
      </c>
      <c r="AE118" s="6">
        <f>IF('bookings (14)'!$G118&gt;8,'bookings (14)'!$I118,0)</f>
        <v>0</v>
      </c>
      <c r="AF118" s="6">
        <f>IF('bookings (14)'!$G118&gt;8,'bookings (14)'!$I118*('bookings (14)'!$G118-8),0)</f>
        <v>0</v>
      </c>
      <c r="AG118" s="6">
        <f>'bookings (14)'!$AB118+'bookings (14)'!$AC118+'bookings (14)'!$AF118</f>
        <v>2</v>
      </c>
      <c r="AH118" s="6" t="b">
        <f>IF('bookings (14)'!$AG118='bookings (14)'!$AD118,TRUE,FALSE)</f>
        <v>1</v>
      </c>
      <c r="AN118" s="11">
        <v>21157342</v>
      </c>
      <c r="AO118" s="12" t="s">
        <v>47</v>
      </c>
    </row>
    <row r="119" spans="1:41" ht="14.25" customHeight="1" x14ac:dyDescent="0.25">
      <c r="A119" s="6">
        <v>26111735</v>
      </c>
      <c r="B119" s="6" t="s">
        <v>34</v>
      </c>
      <c r="C119" s="6" t="s">
        <v>555</v>
      </c>
      <c r="D119" s="6" t="s">
        <v>556</v>
      </c>
      <c r="E119" s="6" t="s">
        <v>546</v>
      </c>
      <c r="F119" s="6" t="s">
        <v>52</v>
      </c>
      <c r="G119" s="6">
        <v>2</v>
      </c>
      <c r="H119" s="6">
        <v>2</v>
      </c>
      <c r="I119" s="6">
        <f>'bookings (14)'!$H119-'bookings (14)'!$J119</f>
        <v>2</v>
      </c>
      <c r="J119" s="6">
        <f>IF('bookings (14)'!$O119&lt;&gt;"Airbnb",'bookings (14)'!$T119/MIN('bookings (14)'!$G119,8),0)</f>
        <v>0</v>
      </c>
      <c r="K119" s="6"/>
      <c r="L119" s="6"/>
      <c r="M119" s="6" t="s">
        <v>557</v>
      </c>
      <c r="N119" s="6" t="s">
        <v>558</v>
      </c>
      <c r="O119" s="6"/>
      <c r="P119" s="6">
        <v>0</v>
      </c>
      <c r="Q119" s="6">
        <v>3</v>
      </c>
      <c r="R119" s="6">
        <v>12</v>
      </c>
      <c r="S119" s="6">
        <v>4</v>
      </c>
      <c r="T119" s="6">
        <v>0</v>
      </c>
      <c r="U119" s="6">
        <v>0</v>
      </c>
      <c r="V119" s="6" t="s">
        <v>559</v>
      </c>
      <c r="W119" s="6"/>
      <c r="X119" s="6" t="str">
        <f t="shared" ref="X119:Y119" si="117">LEFT(D119,10)</f>
        <v>2025-12-06</v>
      </c>
      <c r="Y119" s="6" t="str">
        <f t="shared" si="117"/>
        <v>2025-12-08</v>
      </c>
      <c r="Z119" s="10">
        <f>DATE(LEFT('bookings (14)'!$X119,4),MID('bookings (14)'!$X119,6,2),RIGHT('bookings (14)'!$X119,2))</f>
        <v>45997</v>
      </c>
      <c r="AA119" s="10">
        <f>DATE(LEFT('bookings (14)'!$Y119,4),MID('bookings (14)'!$Y119,6,2),RIGHT('bookings (14)'!$Y119,2))</f>
        <v>45999</v>
      </c>
      <c r="AB119" s="6">
        <f>IF('bookings (14)'!$G119&gt;8,'bookings (14)'!$I119*8,'bookings (14)'!$I119*'bookings (14)'!$G119)</f>
        <v>4</v>
      </c>
      <c r="AC119" s="6">
        <f>IF('bookings (14)'!$G119&lt;8,'bookings (14)'!$J119*'bookings (14)'!$G119,'bookings (14)'!$J119*8)</f>
        <v>0</v>
      </c>
      <c r="AD119" s="6">
        <f>'bookings (14)'!$H119*'bookings (14)'!$G119</f>
        <v>4</v>
      </c>
      <c r="AE119" s="6">
        <f>IF('bookings (14)'!$G119&gt;8,'bookings (14)'!$I119,0)</f>
        <v>0</v>
      </c>
      <c r="AF119" s="6">
        <f>IF('bookings (14)'!$G119&gt;8,'bookings (14)'!$I119*('bookings (14)'!$G119-8),0)</f>
        <v>0</v>
      </c>
      <c r="AG119" s="6">
        <f>'bookings (14)'!$AB119+'bookings (14)'!$AC119+'bookings (14)'!$AF119</f>
        <v>4</v>
      </c>
      <c r="AH119" s="6" t="b">
        <f>IF('bookings (14)'!$AG119='bookings (14)'!$AD119,TRUE,FALSE)</f>
        <v>1</v>
      </c>
      <c r="AN119" s="13">
        <v>21170420</v>
      </c>
      <c r="AO119" s="14" t="s">
        <v>40</v>
      </c>
    </row>
    <row r="120" spans="1:41" ht="14.25" customHeight="1" x14ac:dyDescent="0.25">
      <c r="A120" s="6">
        <v>24394183</v>
      </c>
      <c r="B120" s="6" t="s">
        <v>34</v>
      </c>
      <c r="C120" s="6" t="s">
        <v>560</v>
      </c>
      <c r="D120" s="6" t="s">
        <v>539</v>
      </c>
      <c r="E120" s="6" t="s">
        <v>561</v>
      </c>
      <c r="F120" s="6" t="s">
        <v>73</v>
      </c>
      <c r="G120" s="6">
        <v>4</v>
      </c>
      <c r="H120" s="6">
        <v>2</v>
      </c>
      <c r="I120" s="6">
        <f>'bookings (14)'!$H120-'bookings (14)'!$J120</f>
        <v>2</v>
      </c>
      <c r="J120" s="6">
        <f>IF('bookings (14)'!$O120&lt;&gt;"Airbnb",'bookings (14)'!$T120/MIN('bookings (14)'!$G120,8),0)</f>
        <v>0</v>
      </c>
      <c r="K120" s="6">
        <v>451</v>
      </c>
      <c r="L120" s="6"/>
      <c r="M120" s="6">
        <v>110098836</v>
      </c>
      <c r="N120" s="6" t="s">
        <v>562</v>
      </c>
      <c r="O120" s="6" t="s">
        <v>47</v>
      </c>
      <c r="P120" s="6">
        <v>0</v>
      </c>
      <c r="Q120" s="6">
        <v>3</v>
      </c>
      <c r="R120" s="6">
        <v>0</v>
      </c>
      <c r="S120" s="6">
        <v>0</v>
      </c>
      <c r="T120" s="6">
        <v>8</v>
      </c>
      <c r="U120" s="6">
        <v>8</v>
      </c>
      <c r="V120" s="6"/>
      <c r="W120" s="6">
        <v>385958907391</v>
      </c>
      <c r="X120" s="6" t="str">
        <f t="shared" ref="X120:Y120" si="118">LEFT(D120,10)</f>
        <v>2025-12-07</v>
      </c>
      <c r="Y120" s="6" t="str">
        <f t="shared" si="118"/>
        <v>2025-12-11</v>
      </c>
      <c r="Z120" s="10">
        <f>DATE(LEFT('bookings (14)'!$X120,4),MID('bookings (14)'!$X120,6,2),RIGHT('bookings (14)'!$X120,2))</f>
        <v>45998</v>
      </c>
      <c r="AA120" s="10">
        <f>DATE(LEFT('bookings (14)'!$Y120,4),MID('bookings (14)'!$Y120,6,2),RIGHT('bookings (14)'!$Y120,2))</f>
        <v>46002</v>
      </c>
      <c r="AB120" s="6">
        <f>IF('bookings (14)'!$G120&gt;8,'bookings (14)'!$I120*8,'bookings (14)'!$I120*'bookings (14)'!$G120)</f>
        <v>8</v>
      </c>
      <c r="AC120" s="6">
        <f>IF('bookings (14)'!$G120&lt;8,'bookings (14)'!$J120*'bookings (14)'!$G120,'bookings (14)'!$J120*8)</f>
        <v>0</v>
      </c>
      <c r="AD120" s="6">
        <f>'bookings (14)'!$H120*'bookings (14)'!$G120</f>
        <v>8</v>
      </c>
      <c r="AE120" s="6">
        <f>IF('bookings (14)'!$G120&gt;8,'bookings (14)'!$I120,0)</f>
        <v>0</v>
      </c>
      <c r="AF120" s="6">
        <f>IF('bookings (14)'!$G120&gt;8,'bookings (14)'!$I120*('bookings (14)'!$G120-8),0)</f>
        <v>0</v>
      </c>
      <c r="AG120" s="6">
        <f>'bookings (14)'!$AB120+'bookings (14)'!$AC120+'bookings (14)'!$AF120</f>
        <v>8</v>
      </c>
      <c r="AH120" s="6" t="b">
        <f>IF('bookings (14)'!$AG120='bookings (14)'!$AD120,TRUE,FALSE)</f>
        <v>1</v>
      </c>
      <c r="AN120" s="11">
        <v>21180455</v>
      </c>
      <c r="AO120" s="12" t="s">
        <v>40</v>
      </c>
    </row>
    <row r="121" spans="1:41" ht="14.25" customHeight="1" x14ac:dyDescent="0.25">
      <c r="A121" s="6">
        <v>26077751</v>
      </c>
      <c r="B121" s="6" t="s">
        <v>34</v>
      </c>
      <c r="C121" s="6" t="s">
        <v>563</v>
      </c>
      <c r="D121" s="6" t="s">
        <v>539</v>
      </c>
      <c r="E121" s="6" t="s">
        <v>564</v>
      </c>
      <c r="F121" s="6" t="s">
        <v>85</v>
      </c>
      <c r="G121" s="6">
        <v>27</v>
      </c>
      <c r="H121" s="6">
        <v>2</v>
      </c>
      <c r="I121" s="6">
        <f>'bookings (14)'!$H121-'bookings (14)'!$J121</f>
        <v>2</v>
      </c>
      <c r="J121" s="6">
        <f>IF('bookings (14)'!$O121&lt;&gt;"Airbnb",'bookings (14)'!$T121/MIN('bookings (14)'!$G121,8),0)</f>
        <v>0</v>
      </c>
      <c r="K121" s="6">
        <v>2178.8000000000002</v>
      </c>
      <c r="L121" s="6"/>
      <c r="M121" s="6">
        <v>117039746</v>
      </c>
      <c r="N121" s="6" t="s">
        <v>565</v>
      </c>
      <c r="O121" s="6" t="s">
        <v>47</v>
      </c>
      <c r="P121" s="6">
        <v>0</v>
      </c>
      <c r="Q121" s="6">
        <v>3</v>
      </c>
      <c r="R121" s="6">
        <v>0</v>
      </c>
      <c r="S121" s="6">
        <v>0</v>
      </c>
      <c r="T121" s="6">
        <v>16</v>
      </c>
      <c r="U121" s="6">
        <v>8</v>
      </c>
      <c r="V121" s="6"/>
      <c r="W121" s="6"/>
      <c r="X121" s="6" t="str">
        <f t="shared" ref="X121:Y121" si="119">LEFT(D121,10)</f>
        <v>2025-12-07</v>
      </c>
      <c r="Y121" s="6" t="str">
        <f t="shared" si="119"/>
        <v>2026-01-03</v>
      </c>
      <c r="Z121" s="10">
        <f>DATE(LEFT('bookings (14)'!$X121,4),MID('bookings (14)'!$X121,6,2),RIGHT('bookings (14)'!$X121,2))</f>
        <v>45998</v>
      </c>
      <c r="AA121" s="10">
        <f>DATE(LEFT('bookings (14)'!$Y121,4),MID('bookings (14)'!$Y121,6,2),RIGHT('bookings (14)'!$Y121,2))</f>
        <v>46025</v>
      </c>
      <c r="AB121" s="6">
        <f>IF('bookings (14)'!$G121&gt;8,'bookings (14)'!$I121*8,'bookings (14)'!$I121*'bookings (14)'!$G121)</f>
        <v>16</v>
      </c>
      <c r="AC121" s="6">
        <f>IF('bookings (14)'!$G121&lt;8,'bookings (14)'!$J121*'bookings (14)'!$G121,'bookings (14)'!$J121*8)</f>
        <v>0</v>
      </c>
      <c r="AD121" s="6">
        <f>'bookings (14)'!$H121*'bookings (14)'!$G121</f>
        <v>54</v>
      </c>
      <c r="AE121" s="6">
        <f>IF('bookings (14)'!$G121&gt;8,'bookings (14)'!$I121,0)</f>
        <v>2</v>
      </c>
      <c r="AF121" s="6">
        <f>IF('bookings (14)'!$G121&gt;8,'bookings (14)'!$I121*('bookings (14)'!$G121-8),0)</f>
        <v>38</v>
      </c>
      <c r="AG121" s="6">
        <f>'bookings (14)'!$AB121+'bookings (14)'!$AC121+'bookings (14)'!$AF121</f>
        <v>54</v>
      </c>
      <c r="AH121" s="6" t="b">
        <f>IF('bookings (14)'!$AG121='bookings (14)'!$AD121,TRUE,FALSE)</f>
        <v>1</v>
      </c>
      <c r="AN121" s="13">
        <v>21182084</v>
      </c>
      <c r="AO121" s="14" t="s">
        <v>40</v>
      </c>
    </row>
    <row r="122" spans="1:41" ht="14.25" customHeight="1" x14ac:dyDescent="0.25">
      <c r="A122" s="6">
        <v>23323848</v>
      </c>
      <c r="B122" s="6" t="s">
        <v>34</v>
      </c>
      <c r="C122" s="6" t="s">
        <v>566</v>
      </c>
      <c r="D122" s="6" t="s">
        <v>567</v>
      </c>
      <c r="E122" s="6" t="s">
        <v>474</v>
      </c>
      <c r="F122" s="6" t="s">
        <v>172</v>
      </c>
      <c r="G122" s="6">
        <v>4</v>
      </c>
      <c r="H122" s="6">
        <v>3</v>
      </c>
      <c r="I122" s="6">
        <f>'bookings (14)'!$H122-'bookings (14)'!$J122</f>
        <v>3</v>
      </c>
      <c r="J122" s="6">
        <f>IF('bookings (14)'!$O122&lt;&gt;"Airbnb",'bookings (14)'!$T122/MIN('bookings (14)'!$G122,8),0)</f>
        <v>0</v>
      </c>
      <c r="K122" s="6">
        <v>354</v>
      </c>
      <c r="L122" s="6"/>
      <c r="M122" s="6">
        <v>106148781</v>
      </c>
      <c r="N122" s="6" t="s">
        <v>568</v>
      </c>
      <c r="O122" s="6" t="s">
        <v>47</v>
      </c>
      <c r="P122" s="6">
        <v>0</v>
      </c>
      <c r="Q122" s="6">
        <v>3</v>
      </c>
      <c r="R122" s="6">
        <v>0</v>
      </c>
      <c r="S122" s="6">
        <v>0</v>
      </c>
      <c r="T122" s="6">
        <v>12</v>
      </c>
      <c r="U122" s="6">
        <v>12</v>
      </c>
      <c r="V122" s="6"/>
      <c r="W122" s="6">
        <v>393343851558</v>
      </c>
      <c r="X122" s="6" t="str">
        <f t="shared" ref="X122:Y122" si="120">LEFT(D122,10)</f>
        <v>2025-12-08</v>
      </c>
      <c r="Y122" s="6" t="str">
        <f t="shared" si="120"/>
        <v>2025-12-12</v>
      </c>
      <c r="Z122" s="10">
        <f>DATE(LEFT('bookings (14)'!$X122,4),MID('bookings (14)'!$X122,6,2),RIGHT('bookings (14)'!$X122,2))</f>
        <v>45999</v>
      </c>
      <c r="AA122" s="10">
        <f>DATE(LEFT('bookings (14)'!$Y122,4),MID('bookings (14)'!$Y122,6,2),RIGHT('bookings (14)'!$Y122,2))</f>
        <v>46003</v>
      </c>
      <c r="AB122" s="6">
        <f>IF('bookings (14)'!$G122&gt;8,'bookings (14)'!$I122*8,'bookings (14)'!$I122*'bookings (14)'!$G122)</f>
        <v>12</v>
      </c>
      <c r="AC122" s="6">
        <f>IF('bookings (14)'!$G122&lt;8,'bookings (14)'!$J122*'bookings (14)'!$G122,'bookings (14)'!$J122*8)</f>
        <v>0</v>
      </c>
      <c r="AD122" s="6">
        <f>'bookings (14)'!$H122*'bookings (14)'!$G122</f>
        <v>12</v>
      </c>
      <c r="AE122" s="6">
        <f>IF('bookings (14)'!$G122&gt;8,'bookings (14)'!$I122,0)</f>
        <v>0</v>
      </c>
      <c r="AF122" s="6">
        <f>IF('bookings (14)'!$G122&gt;8,'bookings (14)'!$I122*('bookings (14)'!$G122-8),0)</f>
        <v>0</v>
      </c>
      <c r="AG122" s="6">
        <f>'bookings (14)'!$AB122+'bookings (14)'!$AC122+'bookings (14)'!$AF122</f>
        <v>12</v>
      </c>
      <c r="AH122" s="6" t="b">
        <f>IF('bookings (14)'!$AG122='bookings (14)'!$AD122,TRUE,FALSE)</f>
        <v>1</v>
      </c>
      <c r="AN122" s="11">
        <v>21183821</v>
      </c>
      <c r="AO122" s="12" t="s">
        <v>40</v>
      </c>
    </row>
    <row r="123" spans="1:41" ht="14.25" customHeight="1" x14ac:dyDescent="0.25">
      <c r="A123" s="6">
        <v>25306257</v>
      </c>
      <c r="B123" s="6" t="s">
        <v>34</v>
      </c>
      <c r="C123" s="6" t="s">
        <v>569</v>
      </c>
      <c r="D123" s="6" t="s">
        <v>570</v>
      </c>
      <c r="E123" s="6" t="s">
        <v>571</v>
      </c>
      <c r="F123" s="6" t="s">
        <v>197</v>
      </c>
      <c r="G123" s="6">
        <v>3</v>
      </c>
      <c r="H123" s="6">
        <v>2</v>
      </c>
      <c r="I123" s="6">
        <f>'bookings (14)'!$H123-'bookings (14)'!$J123</f>
        <v>2</v>
      </c>
      <c r="J123" s="6">
        <f>IF('bookings (14)'!$O123&lt;&gt;"Airbnb",'bookings (14)'!$T123/MIN('bookings (14)'!$G123,8),0)</f>
        <v>0</v>
      </c>
      <c r="K123" s="6">
        <v>315.89999999999998</v>
      </c>
      <c r="L123" s="6"/>
      <c r="M123" s="6">
        <v>115908196</v>
      </c>
      <c r="N123" s="6" t="s">
        <v>572</v>
      </c>
      <c r="O123" s="6" t="s">
        <v>40</v>
      </c>
      <c r="P123" s="6">
        <v>3</v>
      </c>
      <c r="Q123" s="6">
        <v>3</v>
      </c>
      <c r="R123" s="6">
        <v>18</v>
      </c>
      <c r="S123" s="6">
        <v>6</v>
      </c>
      <c r="T123" s="6">
        <v>0</v>
      </c>
      <c r="U123" s="6">
        <v>0</v>
      </c>
      <c r="V123" s="6" t="s">
        <v>573</v>
      </c>
      <c r="W123" s="6" t="s">
        <v>574</v>
      </c>
      <c r="X123" s="6" t="str">
        <f t="shared" ref="X123:Y123" si="121">LEFT(D123,10)</f>
        <v>2025-12-10</v>
      </c>
      <c r="Y123" s="6" t="str">
        <f t="shared" si="121"/>
        <v>2025-12-13</v>
      </c>
      <c r="Z123" s="10">
        <f>DATE(LEFT('bookings (14)'!$X123,4),MID('bookings (14)'!$X123,6,2),RIGHT('bookings (14)'!$X123,2))</f>
        <v>46001</v>
      </c>
      <c r="AA123" s="10">
        <f>DATE(LEFT('bookings (14)'!$Y123,4),MID('bookings (14)'!$Y123,6,2),RIGHT('bookings (14)'!$Y123,2))</f>
        <v>46004</v>
      </c>
      <c r="AB123" s="6">
        <f>IF('bookings (14)'!$G123&gt;8,'bookings (14)'!$I123*8,'bookings (14)'!$I123*'bookings (14)'!$G123)</f>
        <v>6</v>
      </c>
      <c r="AC123" s="6">
        <f>IF('bookings (14)'!$G123&lt;8,'bookings (14)'!$J123*'bookings (14)'!$G123,'bookings (14)'!$J123*8)</f>
        <v>0</v>
      </c>
      <c r="AD123" s="6">
        <f>'bookings (14)'!$H123*'bookings (14)'!$G123</f>
        <v>6</v>
      </c>
      <c r="AE123" s="6">
        <f>IF('bookings (14)'!$G123&gt;8,'bookings (14)'!$I123,0)</f>
        <v>0</v>
      </c>
      <c r="AF123" s="6">
        <f>IF('bookings (14)'!$G123&gt;8,'bookings (14)'!$I123*('bookings (14)'!$G123-8),0)</f>
        <v>0</v>
      </c>
      <c r="AG123" s="6">
        <f>'bookings (14)'!$AB123+'bookings (14)'!$AC123+'bookings (14)'!$AF123</f>
        <v>6</v>
      </c>
      <c r="AH123" s="6" t="b">
        <f>IF('bookings (14)'!$AG123='bookings (14)'!$AD123,TRUE,FALSE)</f>
        <v>1</v>
      </c>
      <c r="AN123" s="13">
        <v>21183827</v>
      </c>
      <c r="AO123" s="14" t="s">
        <v>40</v>
      </c>
    </row>
    <row r="124" spans="1:41" ht="14.25" customHeight="1" x14ac:dyDescent="0.25">
      <c r="A124" s="6">
        <v>25039465</v>
      </c>
      <c r="B124" s="6" t="s">
        <v>34</v>
      </c>
      <c r="C124" s="6" t="s">
        <v>575</v>
      </c>
      <c r="D124" s="6" t="s">
        <v>576</v>
      </c>
      <c r="E124" s="6" t="s">
        <v>577</v>
      </c>
      <c r="F124" s="6" t="s">
        <v>38</v>
      </c>
      <c r="G124" s="6">
        <v>3</v>
      </c>
      <c r="H124" s="6">
        <v>2</v>
      </c>
      <c r="I124" s="6">
        <f>'bookings (14)'!$H124-'bookings (14)'!$J124</f>
        <v>2</v>
      </c>
      <c r="J124" s="6">
        <f>IF('bookings (14)'!$O124&lt;&gt;"Airbnb",'bookings (14)'!$T124/MIN('bookings (14)'!$G124,8),0)</f>
        <v>0</v>
      </c>
      <c r="K124" s="6">
        <v>270.43</v>
      </c>
      <c r="L124" s="6"/>
      <c r="M124" s="6">
        <v>114493866</v>
      </c>
      <c r="N124" s="6" t="s">
        <v>578</v>
      </c>
      <c r="O124" s="6" t="s">
        <v>40</v>
      </c>
      <c r="P124" s="6">
        <v>3</v>
      </c>
      <c r="Q124" s="6">
        <v>3</v>
      </c>
      <c r="R124" s="6">
        <v>18</v>
      </c>
      <c r="S124" s="6">
        <v>6</v>
      </c>
      <c r="T124" s="6">
        <v>0</v>
      </c>
      <c r="U124" s="6">
        <v>0</v>
      </c>
      <c r="V124" s="6" t="s">
        <v>579</v>
      </c>
      <c r="W124" s="6" t="s">
        <v>580</v>
      </c>
      <c r="X124" s="6" t="str">
        <f t="shared" ref="X124:Y124" si="122">LEFT(D124,10)</f>
        <v>2025-12-11</v>
      </c>
      <c r="Y124" s="6" t="str">
        <f t="shared" si="122"/>
        <v>2025-12-14</v>
      </c>
      <c r="Z124" s="10">
        <f>DATE(LEFT('bookings (14)'!$X124,4),MID('bookings (14)'!$X124,6,2),RIGHT('bookings (14)'!$X124,2))</f>
        <v>46002</v>
      </c>
      <c r="AA124" s="10">
        <f>DATE(LEFT('bookings (14)'!$Y124,4),MID('bookings (14)'!$Y124,6,2),RIGHT('bookings (14)'!$Y124,2))</f>
        <v>46005</v>
      </c>
      <c r="AB124" s="6">
        <f>IF('bookings (14)'!$G124&gt;8,'bookings (14)'!$I124*8,'bookings (14)'!$I124*'bookings (14)'!$G124)</f>
        <v>6</v>
      </c>
      <c r="AC124" s="6">
        <f>IF('bookings (14)'!$G124&lt;8,'bookings (14)'!$J124*'bookings (14)'!$G124,'bookings (14)'!$J124*8)</f>
        <v>0</v>
      </c>
      <c r="AD124" s="6">
        <f>'bookings (14)'!$H124*'bookings (14)'!$G124</f>
        <v>6</v>
      </c>
      <c r="AE124" s="6">
        <f>IF('bookings (14)'!$G124&gt;8,'bookings (14)'!$I124,0)</f>
        <v>0</v>
      </c>
      <c r="AF124" s="6">
        <f>IF('bookings (14)'!$G124&gt;8,'bookings (14)'!$I124*('bookings (14)'!$G124-8),0)</f>
        <v>0</v>
      </c>
      <c r="AG124" s="6">
        <f>'bookings (14)'!$AB124+'bookings (14)'!$AC124+'bookings (14)'!$AF124</f>
        <v>6</v>
      </c>
      <c r="AH124" s="6" t="b">
        <f>IF('bookings (14)'!$AG124='bookings (14)'!$AD124,TRUE,FALSE)</f>
        <v>1</v>
      </c>
      <c r="AN124" s="11">
        <v>21207091</v>
      </c>
      <c r="AO124" s="12" t="s">
        <v>40</v>
      </c>
    </row>
    <row r="125" spans="1:41" ht="14.25" customHeight="1" x14ac:dyDescent="0.25">
      <c r="A125" s="6">
        <v>25555906</v>
      </c>
      <c r="B125" s="6" t="s">
        <v>34</v>
      </c>
      <c r="C125" s="6" t="s">
        <v>581</v>
      </c>
      <c r="D125" s="6" t="s">
        <v>582</v>
      </c>
      <c r="E125" s="6" t="s">
        <v>583</v>
      </c>
      <c r="F125" s="6" t="s">
        <v>73</v>
      </c>
      <c r="G125" s="6">
        <v>7</v>
      </c>
      <c r="H125" s="6">
        <v>1</v>
      </c>
      <c r="I125" s="6">
        <f>'bookings (14)'!$H125-'bookings (14)'!$J125</f>
        <v>1</v>
      </c>
      <c r="J125" s="6">
        <f>IF('bookings (14)'!$O125&lt;&gt;"Airbnb",'bookings (14)'!$T125/MIN('bookings (14)'!$G125,8),0)</f>
        <v>0</v>
      </c>
      <c r="K125" s="6">
        <v>501</v>
      </c>
      <c r="L125" s="6"/>
      <c r="M125" s="6">
        <v>117239066</v>
      </c>
      <c r="N125" s="6" t="s">
        <v>584</v>
      </c>
      <c r="O125" s="6" t="s">
        <v>47</v>
      </c>
      <c r="P125" s="6">
        <v>0</v>
      </c>
      <c r="Q125" s="6">
        <v>3</v>
      </c>
      <c r="R125" s="6">
        <v>0</v>
      </c>
      <c r="S125" s="6">
        <v>0</v>
      </c>
      <c r="T125" s="6">
        <v>7</v>
      </c>
      <c r="U125" s="6">
        <v>7</v>
      </c>
      <c r="V125" s="6"/>
      <c r="W125" s="6">
        <v>393349622073</v>
      </c>
      <c r="X125" s="6" t="str">
        <f t="shared" ref="X125:Y125" si="123">LEFT(D125,10)</f>
        <v>2025-12-14</v>
      </c>
      <c r="Y125" s="6" t="str">
        <f t="shared" si="123"/>
        <v>2025-12-21</v>
      </c>
      <c r="Z125" s="10">
        <f>DATE(LEFT('bookings (14)'!$X125,4),MID('bookings (14)'!$X125,6,2),RIGHT('bookings (14)'!$X125,2))</f>
        <v>46005</v>
      </c>
      <c r="AA125" s="10">
        <f>DATE(LEFT('bookings (14)'!$Y125,4),MID('bookings (14)'!$Y125,6,2),RIGHT('bookings (14)'!$Y125,2))</f>
        <v>46012</v>
      </c>
      <c r="AB125" s="6">
        <f>IF('bookings (14)'!$G125&gt;8,'bookings (14)'!$I125*8,'bookings (14)'!$I125*'bookings (14)'!$G125)</f>
        <v>7</v>
      </c>
      <c r="AC125" s="6">
        <f>IF('bookings (14)'!$G125&lt;8,'bookings (14)'!$J125*'bookings (14)'!$G125,'bookings (14)'!$J125*8)</f>
        <v>0</v>
      </c>
      <c r="AD125" s="6">
        <f>'bookings (14)'!$H125*'bookings (14)'!$G125</f>
        <v>7</v>
      </c>
      <c r="AE125" s="6">
        <f>IF('bookings (14)'!$G125&gt;8,'bookings (14)'!$I125,0)</f>
        <v>0</v>
      </c>
      <c r="AF125" s="6">
        <f>IF('bookings (14)'!$G125&gt;8,'bookings (14)'!$I125*('bookings (14)'!$G125-8),0)</f>
        <v>0</v>
      </c>
      <c r="AG125" s="6">
        <f>'bookings (14)'!$AB125+'bookings (14)'!$AC125+'bookings (14)'!$AF125</f>
        <v>7</v>
      </c>
      <c r="AH125" s="6" t="b">
        <f>IF('bookings (14)'!$AG125='bookings (14)'!$AD125,TRUE,FALSE)</f>
        <v>1</v>
      </c>
      <c r="AN125" s="13">
        <v>21210482</v>
      </c>
      <c r="AO125" s="14" t="s">
        <v>40</v>
      </c>
    </row>
    <row r="126" spans="1:41" ht="14.25" customHeight="1" x14ac:dyDescent="0.25">
      <c r="A126" s="6">
        <v>25019723</v>
      </c>
      <c r="B126" s="6" t="s">
        <v>34</v>
      </c>
      <c r="C126" s="6" t="s">
        <v>585</v>
      </c>
      <c r="D126" s="6" t="s">
        <v>586</v>
      </c>
      <c r="E126" s="6" t="s">
        <v>587</v>
      </c>
      <c r="F126" s="6" t="s">
        <v>172</v>
      </c>
      <c r="G126" s="6">
        <v>6</v>
      </c>
      <c r="H126" s="6">
        <v>2</v>
      </c>
      <c r="I126" s="6">
        <f>'bookings (14)'!$H126-'bookings (14)'!$J126</f>
        <v>2</v>
      </c>
      <c r="J126" s="6">
        <f>IF('bookings (14)'!$O126&lt;&gt;"Airbnb",'bookings (14)'!$T126/MIN('bookings (14)'!$G126,8),0)</f>
        <v>0</v>
      </c>
      <c r="K126" s="6">
        <v>519.46</v>
      </c>
      <c r="L126" s="6"/>
      <c r="M126" s="6">
        <v>114350276</v>
      </c>
      <c r="N126" s="6" t="s">
        <v>588</v>
      </c>
      <c r="O126" s="6" t="s">
        <v>40</v>
      </c>
      <c r="P126" s="6">
        <v>3</v>
      </c>
      <c r="Q126" s="6">
        <v>3</v>
      </c>
      <c r="R126" s="6">
        <v>36</v>
      </c>
      <c r="S126" s="6">
        <v>12</v>
      </c>
      <c r="T126" s="6">
        <v>0</v>
      </c>
      <c r="U126" s="6">
        <v>0</v>
      </c>
      <c r="V126" s="6" t="s">
        <v>589</v>
      </c>
      <c r="W126" s="6" t="s">
        <v>590</v>
      </c>
      <c r="X126" s="6" t="str">
        <f t="shared" ref="X126:Y126" si="124">LEFT(D126,10)</f>
        <v>2025-12-15</v>
      </c>
      <c r="Y126" s="6" t="str">
        <f t="shared" si="124"/>
        <v>2025-12-21</v>
      </c>
      <c r="Z126" s="10">
        <f>DATE(LEFT('bookings (14)'!$X126,4),MID('bookings (14)'!$X126,6,2),RIGHT('bookings (14)'!$X126,2))</f>
        <v>46006</v>
      </c>
      <c r="AA126" s="10">
        <f>DATE(LEFT('bookings (14)'!$Y126,4),MID('bookings (14)'!$Y126,6,2),RIGHT('bookings (14)'!$Y126,2))</f>
        <v>46012</v>
      </c>
      <c r="AB126" s="6">
        <f>IF('bookings (14)'!$G126&gt;8,'bookings (14)'!$I126*8,'bookings (14)'!$I126*'bookings (14)'!$G126)</f>
        <v>12</v>
      </c>
      <c r="AC126" s="6">
        <f>IF('bookings (14)'!$G126&lt;8,'bookings (14)'!$J126*'bookings (14)'!$G126,'bookings (14)'!$J126*8)</f>
        <v>0</v>
      </c>
      <c r="AD126" s="6">
        <f>'bookings (14)'!$H126*'bookings (14)'!$G126</f>
        <v>12</v>
      </c>
      <c r="AE126" s="6">
        <f>IF('bookings (14)'!$G126&gt;8,'bookings (14)'!$I126,0)</f>
        <v>0</v>
      </c>
      <c r="AF126" s="6">
        <f>IF('bookings (14)'!$G126&gt;8,'bookings (14)'!$I126*('bookings (14)'!$G126-8),0)</f>
        <v>0</v>
      </c>
      <c r="AG126" s="6">
        <f>'bookings (14)'!$AB126+'bookings (14)'!$AC126+'bookings (14)'!$AF126</f>
        <v>12</v>
      </c>
      <c r="AH126" s="6" t="b">
        <f>IF('bookings (14)'!$AG126='bookings (14)'!$AD126,TRUE,FALSE)</f>
        <v>1</v>
      </c>
      <c r="AN126" s="11">
        <v>21234215</v>
      </c>
      <c r="AO126" s="12" t="s">
        <v>40</v>
      </c>
    </row>
    <row r="127" spans="1:41" ht="14.25" customHeight="1" x14ac:dyDescent="0.25">
      <c r="A127" s="6">
        <v>26442235</v>
      </c>
      <c r="B127" s="6"/>
      <c r="C127" s="6" t="s">
        <v>220</v>
      </c>
      <c r="D127" s="6" t="s">
        <v>586</v>
      </c>
      <c r="E127" s="6" t="s">
        <v>591</v>
      </c>
      <c r="F127" s="6" t="s">
        <v>57</v>
      </c>
      <c r="G127" s="6">
        <v>4</v>
      </c>
      <c r="H127" s="6">
        <v>1</v>
      </c>
      <c r="I127" s="6">
        <f>'bookings (14)'!$H127-'bookings (14)'!$J127</f>
        <v>1</v>
      </c>
      <c r="J127" s="6">
        <f>IF('bookings (14)'!$O127&lt;&gt;"Airbnb",'bookings (14)'!$T127/MIN('bookings (14)'!$G127,8),0)</f>
        <v>0</v>
      </c>
      <c r="K127" s="6">
        <v>375</v>
      </c>
      <c r="L127" s="6"/>
      <c r="M127" s="6">
        <v>115435431</v>
      </c>
      <c r="N127" s="6" t="s">
        <v>592</v>
      </c>
      <c r="O127" s="6" t="s">
        <v>223</v>
      </c>
      <c r="P127" s="6"/>
      <c r="Q127" s="6">
        <v>3</v>
      </c>
      <c r="R127" s="6"/>
      <c r="S127" s="6"/>
      <c r="T127" s="6"/>
      <c r="U127" s="6"/>
      <c r="V127" s="6"/>
      <c r="W127" s="6"/>
      <c r="X127" s="6" t="str">
        <f t="shared" ref="X127:Y127" si="125">LEFT(D127,10)</f>
        <v>2025-12-15</v>
      </c>
      <c r="Y127" s="6" t="str">
        <f t="shared" si="125"/>
        <v>2025-12-19</v>
      </c>
      <c r="Z127" s="10">
        <f>DATE(LEFT('bookings (14)'!$X127,4),MID('bookings (14)'!$X127,6,2),RIGHT('bookings (14)'!$X127,2))</f>
        <v>46006</v>
      </c>
      <c r="AA127" s="10">
        <f>DATE(LEFT('bookings (14)'!$Y127,4),MID('bookings (14)'!$Y127,6,2),RIGHT('bookings (14)'!$Y127,2))</f>
        <v>46010</v>
      </c>
      <c r="AB127" s="6">
        <f>IF('bookings (14)'!$G127&gt;8,'bookings (14)'!$I127*8,'bookings (14)'!$I127*'bookings (14)'!$G127)</f>
        <v>4</v>
      </c>
      <c r="AC127" s="6">
        <f>IF('bookings (14)'!$G127&lt;8,'bookings (14)'!$J127*'bookings (14)'!$G127,'bookings (14)'!$J127*8)</f>
        <v>0</v>
      </c>
      <c r="AD127" s="6">
        <f>'bookings (14)'!$H127*'bookings (14)'!$G127</f>
        <v>4</v>
      </c>
      <c r="AE127" s="6">
        <f>IF('bookings (14)'!$G127&gt;8,'bookings (14)'!$I127,0)</f>
        <v>0</v>
      </c>
      <c r="AF127" s="6">
        <f>IF('bookings (14)'!$G127&gt;8,'bookings (14)'!$I127*('bookings (14)'!$G127-8),0)</f>
        <v>0</v>
      </c>
      <c r="AG127" s="6">
        <f>'bookings (14)'!$AB127+'bookings (14)'!$AC127+'bookings (14)'!$AF127</f>
        <v>4</v>
      </c>
      <c r="AH127" s="6" t="b">
        <f>IF('bookings (14)'!$AG127='bookings (14)'!$AD127,TRUE,FALSE)</f>
        <v>1</v>
      </c>
      <c r="AN127" s="13">
        <v>21252057</v>
      </c>
      <c r="AO127" s="14" t="s">
        <v>47</v>
      </c>
    </row>
    <row r="128" spans="1:41" ht="14.25" customHeight="1" x14ac:dyDescent="0.25">
      <c r="A128" s="6">
        <v>26244663</v>
      </c>
      <c r="B128" s="6" t="s">
        <v>34</v>
      </c>
      <c r="C128" s="6" t="s">
        <v>593</v>
      </c>
      <c r="D128" s="6" t="s">
        <v>594</v>
      </c>
      <c r="E128" s="6" t="s">
        <v>591</v>
      </c>
      <c r="F128" s="6" t="s">
        <v>197</v>
      </c>
      <c r="G128" s="6">
        <v>3</v>
      </c>
      <c r="H128" s="6">
        <v>1</v>
      </c>
      <c r="I128" s="6">
        <f>'bookings (14)'!$H128-'bookings (14)'!$J128</f>
        <v>1</v>
      </c>
      <c r="J128" s="6">
        <f>IF('bookings (14)'!$O128&lt;&gt;"Airbnb",'bookings (14)'!$T128/MIN('bookings (14)'!$G128,8),0)</f>
        <v>0</v>
      </c>
      <c r="K128" s="6">
        <v>272.7</v>
      </c>
      <c r="L128" s="6"/>
      <c r="M128" s="6">
        <v>120472456</v>
      </c>
      <c r="N128" s="6" t="s">
        <v>595</v>
      </c>
      <c r="O128" s="6" t="s">
        <v>40</v>
      </c>
      <c r="P128" s="6">
        <v>3</v>
      </c>
      <c r="Q128" s="6">
        <v>3</v>
      </c>
      <c r="R128" s="6">
        <v>9</v>
      </c>
      <c r="S128" s="6">
        <v>3</v>
      </c>
      <c r="T128" s="6">
        <v>0</v>
      </c>
      <c r="U128" s="6">
        <v>0</v>
      </c>
      <c r="V128" s="6" t="s">
        <v>596</v>
      </c>
      <c r="W128" s="6" t="s">
        <v>597</v>
      </c>
      <c r="X128" s="6" t="str">
        <f t="shared" ref="X128:Y128" si="126">LEFT(D128,10)</f>
        <v>2025-12-16</v>
      </c>
      <c r="Y128" s="6" t="str">
        <f t="shared" si="126"/>
        <v>2025-12-19</v>
      </c>
      <c r="Z128" s="10">
        <f>DATE(LEFT('bookings (14)'!$X128,4),MID('bookings (14)'!$X128,6,2),RIGHT('bookings (14)'!$X128,2))</f>
        <v>46007</v>
      </c>
      <c r="AA128" s="10">
        <f>DATE(LEFT('bookings (14)'!$Y128,4),MID('bookings (14)'!$Y128,6,2),RIGHT('bookings (14)'!$Y128,2))</f>
        <v>46010</v>
      </c>
      <c r="AB128" s="6">
        <f>IF('bookings (14)'!$G128&gt;8,'bookings (14)'!$I128*8,'bookings (14)'!$I128*'bookings (14)'!$G128)</f>
        <v>3</v>
      </c>
      <c r="AC128" s="6">
        <f>IF('bookings (14)'!$G128&lt;8,'bookings (14)'!$J128*'bookings (14)'!$G128,'bookings (14)'!$J128*8)</f>
        <v>0</v>
      </c>
      <c r="AD128" s="6">
        <f>'bookings (14)'!$H128*'bookings (14)'!$G128</f>
        <v>3</v>
      </c>
      <c r="AE128" s="6">
        <f>IF('bookings (14)'!$G128&gt;8,'bookings (14)'!$I128,0)</f>
        <v>0</v>
      </c>
      <c r="AF128" s="6">
        <f>IF('bookings (14)'!$G128&gt;8,'bookings (14)'!$I128*('bookings (14)'!$G128-8),0)</f>
        <v>0</v>
      </c>
      <c r="AG128" s="6">
        <f>'bookings (14)'!$AB128+'bookings (14)'!$AC128+'bookings (14)'!$AF128</f>
        <v>3</v>
      </c>
      <c r="AH128" s="6" t="b">
        <f>IF('bookings (14)'!$AG128='bookings (14)'!$AD128,TRUE,FALSE)</f>
        <v>1</v>
      </c>
      <c r="AN128" s="11">
        <v>21290518</v>
      </c>
      <c r="AO128" s="12" t="s">
        <v>40</v>
      </c>
    </row>
    <row r="129" spans="1:41" ht="14.25" customHeight="1" x14ac:dyDescent="0.25">
      <c r="A129" s="6">
        <v>26333313</v>
      </c>
      <c r="B129" s="6" t="s">
        <v>34</v>
      </c>
      <c r="C129" s="6" t="s">
        <v>464</v>
      </c>
      <c r="D129" s="6" t="s">
        <v>598</v>
      </c>
      <c r="E129" s="6" t="s">
        <v>599</v>
      </c>
      <c r="F129" s="6" t="s">
        <v>79</v>
      </c>
      <c r="G129" s="6">
        <v>3</v>
      </c>
      <c r="H129" s="6">
        <v>1</v>
      </c>
      <c r="I129" s="6">
        <f>'bookings (14)'!$H129-'bookings (14)'!$J129</f>
        <v>1</v>
      </c>
      <c r="J129" s="6">
        <f>IF('bookings (14)'!$O129&lt;&gt;"Airbnb",'bookings (14)'!$T129/MIN('bookings (14)'!$G129,8),0)</f>
        <v>0</v>
      </c>
      <c r="K129" s="6">
        <v>300</v>
      </c>
      <c r="L129" s="6"/>
      <c r="M129" s="6">
        <v>120815021</v>
      </c>
      <c r="N129" s="6" t="s">
        <v>600</v>
      </c>
      <c r="O129" s="6" t="s">
        <v>223</v>
      </c>
      <c r="P129" s="6">
        <v>3</v>
      </c>
      <c r="Q129" s="6">
        <v>3</v>
      </c>
      <c r="R129" s="6">
        <v>9</v>
      </c>
      <c r="S129" s="6">
        <v>3</v>
      </c>
      <c r="T129" s="6">
        <v>0</v>
      </c>
      <c r="U129" s="6">
        <v>0</v>
      </c>
      <c r="V129" s="6"/>
      <c r="W129" s="6"/>
      <c r="X129" s="6" t="str">
        <f t="shared" ref="X129:Y129" si="127">LEFT(D129,10)</f>
        <v>2025-12-17</v>
      </c>
      <c r="Y129" s="6" t="str">
        <f t="shared" si="127"/>
        <v>2025-12-20</v>
      </c>
      <c r="Z129" s="10">
        <f>DATE(LEFT('bookings (14)'!$X129,4),MID('bookings (14)'!$X129,6,2),RIGHT('bookings (14)'!$X129,2))</f>
        <v>46008</v>
      </c>
      <c r="AA129" s="10">
        <f>DATE(LEFT('bookings (14)'!$Y129,4),MID('bookings (14)'!$Y129,6,2),RIGHT('bookings (14)'!$Y129,2))</f>
        <v>46011</v>
      </c>
      <c r="AB129" s="6">
        <f>IF('bookings (14)'!$G129&gt;8,'bookings (14)'!$I129*8,'bookings (14)'!$I129*'bookings (14)'!$G129)</f>
        <v>3</v>
      </c>
      <c r="AC129" s="6">
        <f>IF('bookings (14)'!$G129&lt;8,'bookings (14)'!$J129*'bookings (14)'!$G129,'bookings (14)'!$J129*8)</f>
        <v>0</v>
      </c>
      <c r="AD129" s="6">
        <f>'bookings (14)'!$H129*'bookings (14)'!$G129</f>
        <v>3</v>
      </c>
      <c r="AE129" s="6">
        <f>IF('bookings (14)'!$G129&gt;8,'bookings (14)'!$I129,0)</f>
        <v>0</v>
      </c>
      <c r="AF129" s="6">
        <f>IF('bookings (14)'!$G129&gt;8,'bookings (14)'!$I129*('bookings (14)'!$G129-8),0)</f>
        <v>0</v>
      </c>
      <c r="AG129" s="6">
        <f>'bookings (14)'!$AB129+'bookings (14)'!$AC129+'bookings (14)'!$AF129</f>
        <v>3</v>
      </c>
      <c r="AH129" s="6" t="b">
        <f>IF('bookings (14)'!$AG129='bookings (14)'!$AD129,TRUE,FALSE)</f>
        <v>1</v>
      </c>
      <c r="AN129" s="13">
        <v>21310370</v>
      </c>
      <c r="AO129" s="14" t="s">
        <v>47</v>
      </c>
    </row>
    <row r="130" spans="1:41" ht="14.25" customHeight="1" x14ac:dyDescent="0.25">
      <c r="A130" s="6">
        <v>26334139</v>
      </c>
      <c r="B130" s="6" t="s">
        <v>34</v>
      </c>
      <c r="C130" s="6" t="s">
        <v>601</v>
      </c>
      <c r="D130" s="6" t="s">
        <v>602</v>
      </c>
      <c r="E130" s="6" t="s">
        <v>603</v>
      </c>
      <c r="F130" s="6" t="s">
        <v>45</v>
      </c>
      <c r="G130" s="6">
        <v>3</v>
      </c>
      <c r="H130" s="6">
        <v>1</v>
      </c>
      <c r="I130" s="6">
        <f>'bookings (14)'!$H130-'bookings (14)'!$J130</f>
        <v>1</v>
      </c>
      <c r="J130" s="6">
        <f>IF('bookings (14)'!$O130&lt;&gt;"Airbnb",'bookings (14)'!$T130/MIN('bookings (14)'!$G130,8),0)</f>
        <v>0</v>
      </c>
      <c r="K130" s="6">
        <v>275.3</v>
      </c>
      <c r="L130" s="6"/>
      <c r="M130" s="6">
        <v>1202746161</v>
      </c>
      <c r="N130" s="6" t="s">
        <v>604</v>
      </c>
      <c r="O130" s="6" t="s">
        <v>47</v>
      </c>
      <c r="P130" s="6">
        <v>0</v>
      </c>
      <c r="Q130" s="6">
        <v>3</v>
      </c>
      <c r="R130" s="6">
        <v>0</v>
      </c>
      <c r="S130" s="6">
        <v>0</v>
      </c>
      <c r="T130" s="6">
        <v>3</v>
      </c>
      <c r="U130" s="6">
        <v>3</v>
      </c>
      <c r="V130" s="6" t="s">
        <v>605</v>
      </c>
      <c r="W130" s="6"/>
      <c r="X130" s="6" t="str">
        <f t="shared" ref="X130:Y130" si="128">LEFT(D130,10)</f>
        <v>2025-12-17</v>
      </c>
      <c r="Y130" s="6" t="str">
        <f t="shared" si="128"/>
        <v>2025-12-20</v>
      </c>
      <c r="Z130" s="10">
        <f>DATE(LEFT('bookings (14)'!$X130,4),MID('bookings (14)'!$X130,6,2),RIGHT('bookings (14)'!$X130,2))</f>
        <v>46008</v>
      </c>
      <c r="AA130" s="10">
        <f>DATE(LEFT('bookings (14)'!$Y130,4),MID('bookings (14)'!$Y130,6,2),RIGHT('bookings (14)'!$Y130,2))</f>
        <v>46011</v>
      </c>
      <c r="AB130" s="6">
        <f>IF('bookings (14)'!$G130&gt;8,'bookings (14)'!$I130*8,'bookings (14)'!$I130*'bookings (14)'!$G130)</f>
        <v>3</v>
      </c>
      <c r="AC130" s="6">
        <f>IF('bookings (14)'!$G130&lt;8,'bookings (14)'!$J130*'bookings (14)'!$G130,'bookings (14)'!$J130*8)</f>
        <v>0</v>
      </c>
      <c r="AD130" s="6">
        <f>'bookings (14)'!$H130*'bookings (14)'!$G130</f>
        <v>3</v>
      </c>
      <c r="AE130" s="6">
        <f>IF('bookings (14)'!$G130&gt;8,'bookings (14)'!$I130,0)</f>
        <v>0</v>
      </c>
      <c r="AF130" s="6">
        <f>IF('bookings (14)'!$G130&gt;8,'bookings (14)'!$I130*('bookings (14)'!$G130-8),0)</f>
        <v>0</v>
      </c>
      <c r="AG130" s="6">
        <f>'bookings (14)'!$AB130+'bookings (14)'!$AC130+'bookings (14)'!$AF130</f>
        <v>3</v>
      </c>
      <c r="AH130" s="6" t="b">
        <f>IF('bookings (14)'!$AG130='bookings (14)'!$AD130,TRUE,FALSE)</f>
        <v>1</v>
      </c>
      <c r="AN130" s="11">
        <v>21333518</v>
      </c>
      <c r="AO130" s="12" t="s">
        <v>40</v>
      </c>
    </row>
    <row r="131" spans="1:41" ht="14.25" customHeight="1" x14ac:dyDescent="0.25">
      <c r="A131" s="6">
        <v>26179727</v>
      </c>
      <c r="B131" s="6" t="s">
        <v>34</v>
      </c>
      <c r="C131" s="6" t="s">
        <v>606</v>
      </c>
      <c r="D131" s="6" t="s">
        <v>607</v>
      </c>
      <c r="E131" s="6" t="s">
        <v>608</v>
      </c>
      <c r="F131" s="6" t="s">
        <v>45</v>
      </c>
      <c r="G131" s="6">
        <v>3</v>
      </c>
      <c r="H131" s="6">
        <v>2</v>
      </c>
      <c r="I131" s="6">
        <f>'bookings (14)'!$H131-'bookings (14)'!$J131</f>
        <v>2</v>
      </c>
      <c r="J131" s="6">
        <f>IF('bookings (14)'!$O131&lt;&gt;"Airbnb",'bookings (14)'!$T131/MIN('bookings (14)'!$G131,8),0)</f>
        <v>0</v>
      </c>
      <c r="K131" s="6">
        <v>275.3</v>
      </c>
      <c r="L131" s="6"/>
      <c r="M131" s="6">
        <v>120175696</v>
      </c>
      <c r="N131" s="6" t="s">
        <v>609</v>
      </c>
      <c r="O131" s="6" t="s">
        <v>47</v>
      </c>
      <c r="P131" s="6">
        <v>0</v>
      </c>
      <c r="Q131" s="6">
        <v>3</v>
      </c>
      <c r="R131" s="6">
        <v>0</v>
      </c>
      <c r="S131" s="6">
        <v>0</v>
      </c>
      <c r="T131" s="6">
        <v>6</v>
      </c>
      <c r="U131" s="6">
        <v>6</v>
      </c>
      <c r="V131" s="6" t="s">
        <v>610</v>
      </c>
      <c r="W131" s="6">
        <v>393334767539</v>
      </c>
      <c r="X131" s="6" t="str">
        <f t="shared" ref="X131:Y131" si="129">LEFT(D131,10)</f>
        <v>2025-12-20</v>
      </c>
      <c r="Y131" s="6" t="str">
        <f t="shared" si="129"/>
        <v>2025-12-23</v>
      </c>
      <c r="Z131" s="10">
        <f>DATE(LEFT('bookings (14)'!$X131,4),MID('bookings (14)'!$X131,6,2),RIGHT('bookings (14)'!$X131,2))</f>
        <v>46011</v>
      </c>
      <c r="AA131" s="10">
        <f>DATE(LEFT('bookings (14)'!$Y131,4),MID('bookings (14)'!$Y131,6,2),RIGHT('bookings (14)'!$Y131,2))</f>
        <v>46014</v>
      </c>
      <c r="AB131" s="6">
        <f>IF('bookings (14)'!$G131&gt;8,'bookings (14)'!$I131*8,'bookings (14)'!$I131*'bookings (14)'!$G131)</f>
        <v>6</v>
      </c>
      <c r="AC131" s="6">
        <f>IF('bookings (14)'!$G131&lt;8,'bookings (14)'!$J131*'bookings (14)'!$G131,'bookings (14)'!$J131*8)</f>
        <v>0</v>
      </c>
      <c r="AD131" s="6">
        <f>'bookings (14)'!$H131*'bookings (14)'!$G131</f>
        <v>6</v>
      </c>
      <c r="AE131" s="6">
        <f>IF('bookings (14)'!$G131&gt;8,'bookings (14)'!$I131,0)</f>
        <v>0</v>
      </c>
      <c r="AF131" s="6">
        <f>IF('bookings (14)'!$G131&gt;8,'bookings (14)'!$I131*('bookings (14)'!$G131-8),0)</f>
        <v>0</v>
      </c>
      <c r="AG131" s="6">
        <f>'bookings (14)'!$AB131+'bookings (14)'!$AC131+'bookings (14)'!$AF131</f>
        <v>6</v>
      </c>
      <c r="AH131" s="6" t="b">
        <f>IF('bookings (14)'!$AG131='bookings (14)'!$AD131,TRUE,FALSE)</f>
        <v>1</v>
      </c>
      <c r="AN131" s="13">
        <v>21340340</v>
      </c>
      <c r="AO131" s="14" t="s">
        <v>47</v>
      </c>
    </row>
    <row r="132" spans="1:41" ht="14.25" customHeight="1" x14ac:dyDescent="0.25">
      <c r="A132" s="6">
        <v>25697576</v>
      </c>
      <c r="B132" s="6" t="s">
        <v>34</v>
      </c>
      <c r="C132" s="6" t="s">
        <v>611</v>
      </c>
      <c r="D132" s="6" t="s">
        <v>612</v>
      </c>
      <c r="E132" s="6" t="s">
        <v>613</v>
      </c>
      <c r="F132" s="6" t="s">
        <v>172</v>
      </c>
      <c r="G132" s="6">
        <v>7</v>
      </c>
      <c r="H132" s="6">
        <v>2</v>
      </c>
      <c r="I132" s="6">
        <f>'bookings (14)'!$H132-'bookings (14)'!$J132</f>
        <v>2</v>
      </c>
      <c r="J132" s="6">
        <f>IF('bookings (14)'!$O132&lt;&gt;"Airbnb",'bookings (14)'!$T132/MIN('bookings (14)'!$G132,8),0)</f>
        <v>0</v>
      </c>
      <c r="K132" s="6">
        <v>695.6</v>
      </c>
      <c r="L132" s="6"/>
      <c r="M132" s="6">
        <v>117985626</v>
      </c>
      <c r="N132" s="6" t="s">
        <v>614</v>
      </c>
      <c r="O132" s="6" t="s">
        <v>47</v>
      </c>
      <c r="P132" s="6">
        <v>0</v>
      </c>
      <c r="Q132" s="6">
        <v>3</v>
      </c>
      <c r="R132" s="6">
        <v>0</v>
      </c>
      <c r="S132" s="6">
        <v>0</v>
      </c>
      <c r="T132" s="6">
        <v>14</v>
      </c>
      <c r="U132" s="6">
        <v>14</v>
      </c>
      <c r="V132" s="6"/>
      <c r="W132" s="6">
        <v>393408390793</v>
      </c>
      <c r="X132" s="6" t="str">
        <f t="shared" ref="X132:Y132" si="130">LEFT(D132,10)</f>
        <v>2025-12-21</v>
      </c>
      <c r="Y132" s="6" t="str">
        <f t="shared" si="130"/>
        <v>2025-12-28</v>
      </c>
      <c r="Z132" s="10">
        <f>DATE(LEFT('bookings (14)'!$X132,4),MID('bookings (14)'!$X132,6,2),RIGHT('bookings (14)'!$X132,2))</f>
        <v>46012</v>
      </c>
      <c r="AA132" s="10">
        <f>DATE(LEFT('bookings (14)'!$Y132,4),MID('bookings (14)'!$Y132,6,2),RIGHT('bookings (14)'!$Y132,2))</f>
        <v>46019</v>
      </c>
      <c r="AB132" s="6">
        <f>IF('bookings (14)'!$G132&gt;8,'bookings (14)'!$I132*8,'bookings (14)'!$I132*'bookings (14)'!$G132)</f>
        <v>14</v>
      </c>
      <c r="AC132" s="6">
        <f>IF('bookings (14)'!$G132&lt;8,'bookings (14)'!$J132*'bookings (14)'!$G132,'bookings (14)'!$J132*8)</f>
        <v>0</v>
      </c>
      <c r="AD132" s="6">
        <f>'bookings (14)'!$H132*'bookings (14)'!$G132</f>
        <v>14</v>
      </c>
      <c r="AE132" s="6">
        <f>IF('bookings (14)'!$G132&gt;8,'bookings (14)'!$I132,0)</f>
        <v>0</v>
      </c>
      <c r="AF132" s="6">
        <f>IF('bookings (14)'!$G132&gt;8,'bookings (14)'!$I132*('bookings (14)'!$G132-8),0)</f>
        <v>0</v>
      </c>
      <c r="AG132" s="6">
        <f>'bookings (14)'!$AB132+'bookings (14)'!$AC132+'bookings (14)'!$AF132</f>
        <v>14</v>
      </c>
      <c r="AH132" s="6" t="b">
        <f>IF('bookings (14)'!$AG132='bookings (14)'!$AD132,TRUE,FALSE)</f>
        <v>1</v>
      </c>
      <c r="AN132" s="11">
        <v>21362639</v>
      </c>
      <c r="AO132" s="12" t="s">
        <v>47</v>
      </c>
    </row>
    <row r="133" spans="1:41" ht="14.25" customHeight="1" x14ac:dyDescent="0.25">
      <c r="A133" s="6">
        <v>26461502</v>
      </c>
      <c r="B133" s="6" t="s">
        <v>34</v>
      </c>
      <c r="C133" s="6" t="s">
        <v>615</v>
      </c>
      <c r="D133" s="6" t="s">
        <v>612</v>
      </c>
      <c r="E133" s="6" t="s">
        <v>616</v>
      </c>
      <c r="F133" s="6" t="s">
        <v>617</v>
      </c>
      <c r="G133" s="6">
        <v>31</v>
      </c>
      <c r="H133" s="6">
        <v>1</v>
      </c>
      <c r="I133" s="6">
        <f>'bookings (14)'!$H133-'bookings (14)'!$J133</f>
        <v>1</v>
      </c>
      <c r="J133" s="6">
        <f>IF('bookings (14)'!$O133&lt;&gt;"Airbnb",'bookings (14)'!$T133/MIN('bookings (14)'!$G133,8),0)</f>
        <v>0</v>
      </c>
      <c r="K133" s="6">
        <v>1822.8</v>
      </c>
      <c r="L133" s="6"/>
      <c r="M133" s="6">
        <v>121270831</v>
      </c>
      <c r="N133" s="6" t="s">
        <v>618</v>
      </c>
      <c r="O133" s="6" t="s">
        <v>47</v>
      </c>
      <c r="P133" s="6">
        <v>0</v>
      </c>
      <c r="Q133" s="6">
        <v>6.3</v>
      </c>
      <c r="R133" s="6">
        <v>0</v>
      </c>
      <c r="S133" s="6">
        <v>0</v>
      </c>
      <c r="T133" s="6">
        <v>31</v>
      </c>
      <c r="U133" s="6">
        <v>31</v>
      </c>
      <c r="V133" s="6" t="s">
        <v>619</v>
      </c>
      <c r="W133" s="6">
        <v>56938642299</v>
      </c>
      <c r="X133" s="6" t="str">
        <f t="shared" ref="X133:Y133" si="131">LEFT(D133,10)</f>
        <v>2025-12-21</v>
      </c>
      <c r="Y133" s="6" t="str">
        <f t="shared" si="131"/>
        <v>2026-01-21</v>
      </c>
      <c r="Z133" s="10">
        <f>DATE(LEFT('bookings (14)'!$X133,4),MID('bookings (14)'!$X133,6,2),RIGHT('bookings (14)'!$X133,2))</f>
        <v>46012</v>
      </c>
      <c r="AA133" s="10">
        <f>DATE(LEFT('bookings (14)'!$Y133,4),MID('bookings (14)'!$Y133,6,2),RIGHT('bookings (14)'!$Y133,2))</f>
        <v>46043</v>
      </c>
      <c r="AB133" s="6">
        <f>IF('bookings (14)'!$G133&gt;8,'bookings (14)'!$I133*8,'bookings (14)'!$I133*'bookings (14)'!$G133)</f>
        <v>8</v>
      </c>
      <c r="AC133" s="6">
        <f>IF('bookings (14)'!$G133&lt;8,'bookings (14)'!$J133*'bookings (14)'!$G133,'bookings (14)'!$J133*8)</f>
        <v>0</v>
      </c>
      <c r="AD133" s="6">
        <f>'bookings (14)'!$H133*'bookings (14)'!$G133</f>
        <v>31</v>
      </c>
      <c r="AE133" s="6">
        <f>IF('bookings (14)'!$G133&gt;8,'bookings (14)'!$I133,0)</f>
        <v>1</v>
      </c>
      <c r="AF133" s="6">
        <f>IF('bookings (14)'!$G133&gt;8,'bookings (14)'!$I133*('bookings (14)'!$G133-8),0)</f>
        <v>23</v>
      </c>
      <c r="AG133" s="6">
        <f>'bookings (14)'!$AB133+'bookings (14)'!$AC133+'bookings (14)'!$AF133</f>
        <v>31</v>
      </c>
      <c r="AH133" s="6" t="b">
        <f>IF('bookings (14)'!$AG133='bookings (14)'!$AD133,TRUE,FALSE)</f>
        <v>1</v>
      </c>
      <c r="AN133" s="13">
        <v>21381841</v>
      </c>
      <c r="AO133" s="14" t="s">
        <v>40</v>
      </c>
    </row>
    <row r="134" spans="1:41" ht="14.25" customHeight="1" x14ac:dyDescent="0.25">
      <c r="A134" s="6">
        <v>26474395</v>
      </c>
      <c r="B134" s="6" t="s">
        <v>34</v>
      </c>
      <c r="C134" s="6" t="s">
        <v>620</v>
      </c>
      <c r="D134" s="6" t="s">
        <v>583</v>
      </c>
      <c r="E134" s="6" t="s">
        <v>621</v>
      </c>
      <c r="F134" s="6" t="s">
        <v>622</v>
      </c>
      <c r="G134" s="6">
        <v>5</v>
      </c>
      <c r="H134" s="6">
        <v>1</v>
      </c>
      <c r="I134" s="6">
        <f>'bookings (14)'!$H134-'bookings (14)'!$J134</f>
        <v>1</v>
      </c>
      <c r="J134" s="6">
        <f>IF('bookings (14)'!$O134&lt;&gt;"Airbnb",'bookings (14)'!$T134/MIN('bookings (14)'!$G134,8),0)</f>
        <v>0</v>
      </c>
      <c r="K134" s="6"/>
      <c r="L134" s="6"/>
      <c r="M134" s="6" t="s">
        <v>623</v>
      </c>
      <c r="N134" s="6" t="s">
        <v>624</v>
      </c>
      <c r="O134" s="6"/>
      <c r="P134" s="6">
        <v>2</v>
      </c>
      <c r="Q134" s="6">
        <v>2</v>
      </c>
      <c r="R134" s="6">
        <v>10</v>
      </c>
      <c r="S134" s="6">
        <v>5</v>
      </c>
      <c r="T134" s="6">
        <v>0</v>
      </c>
      <c r="U134" s="6">
        <v>0</v>
      </c>
      <c r="V134" s="6" t="s">
        <v>625</v>
      </c>
      <c r="W134" s="6"/>
      <c r="X134" s="6" t="str">
        <f t="shared" ref="X134:Y134" si="132">LEFT(D134,10)</f>
        <v>2025-12-21</v>
      </c>
      <c r="Y134" s="6" t="str">
        <f t="shared" si="132"/>
        <v>2025-12-26</v>
      </c>
      <c r="Z134" s="10">
        <f>DATE(LEFT('bookings (14)'!$X134,4),MID('bookings (14)'!$X134,6,2),RIGHT('bookings (14)'!$X134,2))</f>
        <v>46012</v>
      </c>
      <c r="AA134" s="10">
        <f>DATE(LEFT('bookings (14)'!$Y134,4),MID('bookings (14)'!$Y134,6,2),RIGHT('bookings (14)'!$Y134,2))</f>
        <v>46017</v>
      </c>
      <c r="AB134" s="6">
        <f>IF('bookings (14)'!$G134&gt;8,'bookings (14)'!$I134*8,'bookings (14)'!$I134*'bookings (14)'!$G134)</f>
        <v>5</v>
      </c>
      <c r="AC134" s="6">
        <f>IF('bookings (14)'!$G134&lt;8,'bookings (14)'!$J134*'bookings (14)'!$G134,'bookings (14)'!$J134*8)</f>
        <v>0</v>
      </c>
      <c r="AD134" s="6">
        <f>'bookings (14)'!$H134*'bookings (14)'!$G134</f>
        <v>5</v>
      </c>
      <c r="AE134" s="6">
        <f>IF('bookings (14)'!$G134&gt;8,'bookings (14)'!$I134,0)</f>
        <v>0</v>
      </c>
      <c r="AF134" s="6">
        <f>IF('bookings (14)'!$G134&gt;8,'bookings (14)'!$I134*('bookings (14)'!$G134-8),0)</f>
        <v>0</v>
      </c>
      <c r="AG134" s="6">
        <f>'bookings (14)'!$AB134+'bookings (14)'!$AC134+'bookings (14)'!$AF134</f>
        <v>5</v>
      </c>
      <c r="AH134" s="6" t="b">
        <f>IF('bookings (14)'!$AG134='bookings (14)'!$AD134,TRUE,FALSE)</f>
        <v>1</v>
      </c>
      <c r="AN134" s="11">
        <v>21463301</v>
      </c>
      <c r="AO134" s="12" t="s">
        <v>40</v>
      </c>
    </row>
    <row r="135" spans="1:41" ht="14.25" customHeight="1" x14ac:dyDescent="0.25">
      <c r="A135" s="6">
        <v>25901829</v>
      </c>
      <c r="B135" s="6" t="s">
        <v>34</v>
      </c>
      <c r="C135" s="6" t="s">
        <v>626</v>
      </c>
      <c r="D135" s="6" t="s">
        <v>627</v>
      </c>
      <c r="E135" s="6" t="s">
        <v>628</v>
      </c>
      <c r="F135" s="6" t="s">
        <v>197</v>
      </c>
      <c r="G135" s="6">
        <v>3</v>
      </c>
      <c r="H135" s="6">
        <v>4</v>
      </c>
      <c r="I135" s="6">
        <f>'bookings (14)'!$H135-'bookings (14)'!$J135</f>
        <v>4</v>
      </c>
      <c r="J135" s="6">
        <f>IF('bookings (14)'!$O135&lt;&gt;"Airbnb",'bookings (14)'!$T135/MIN('bookings (14)'!$G135,8),0)</f>
        <v>0</v>
      </c>
      <c r="K135" s="6">
        <v>344</v>
      </c>
      <c r="L135" s="6"/>
      <c r="M135" s="6">
        <v>118905666</v>
      </c>
      <c r="N135" s="6" t="s">
        <v>629</v>
      </c>
      <c r="O135" s="6" t="s">
        <v>47</v>
      </c>
      <c r="P135" s="6">
        <v>0</v>
      </c>
      <c r="Q135" s="6">
        <v>3</v>
      </c>
      <c r="R135" s="6">
        <v>0</v>
      </c>
      <c r="S135" s="6">
        <v>0</v>
      </c>
      <c r="T135" s="6">
        <v>12</v>
      </c>
      <c r="U135" s="6">
        <v>12</v>
      </c>
      <c r="V135" s="6"/>
      <c r="W135" s="6">
        <v>48572110578</v>
      </c>
      <c r="X135" s="6" t="str">
        <f t="shared" ref="X135:Y135" si="133">LEFT(D135,10)</f>
        <v>2025-12-22</v>
      </c>
      <c r="Y135" s="6" t="str">
        <f t="shared" si="133"/>
        <v>2025-12-25</v>
      </c>
      <c r="Z135" s="10">
        <f>DATE(LEFT('bookings (14)'!$X135,4),MID('bookings (14)'!$X135,6,2),RIGHT('bookings (14)'!$X135,2))</f>
        <v>46013</v>
      </c>
      <c r="AA135" s="10">
        <f>DATE(LEFT('bookings (14)'!$Y135,4),MID('bookings (14)'!$Y135,6,2),RIGHT('bookings (14)'!$Y135,2))</f>
        <v>46016</v>
      </c>
      <c r="AB135" s="6">
        <f>IF('bookings (14)'!$G135&gt;8,'bookings (14)'!$I135*8,'bookings (14)'!$I135*'bookings (14)'!$G135)</f>
        <v>12</v>
      </c>
      <c r="AC135" s="6">
        <f>IF('bookings (14)'!$G135&lt;8,'bookings (14)'!$J135*'bookings (14)'!$G135,'bookings (14)'!$J135*8)</f>
        <v>0</v>
      </c>
      <c r="AD135" s="6">
        <f>'bookings (14)'!$H135*'bookings (14)'!$G135</f>
        <v>12</v>
      </c>
      <c r="AE135" s="6">
        <f>IF('bookings (14)'!$G135&gt;8,'bookings (14)'!$I135,0)</f>
        <v>0</v>
      </c>
      <c r="AF135" s="6">
        <f>IF('bookings (14)'!$G135&gt;8,'bookings (14)'!$I135*('bookings (14)'!$G135-8),0)</f>
        <v>0</v>
      </c>
      <c r="AG135" s="6">
        <f>'bookings (14)'!$AB135+'bookings (14)'!$AC135+'bookings (14)'!$AF135</f>
        <v>12</v>
      </c>
      <c r="AH135" s="6" t="b">
        <f>IF('bookings (14)'!$AG135='bookings (14)'!$AD135,TRUE,FALSE)</f>
        <v>1</v>
      </c>
      <c r="AN135" s="13">
        <v>21476330</v>
      </c>
      <c r="AO135" s="14" t="s">
        <v>47</v>
      </c>
    </row>
    <row r="136" spans="1:41" ht="14.25" customHeight="1" x14ac:dyDescent="0.25">
      <c r="A136" s="6">
        <v>19128752</v>
      </c>
      <c r="B136" s="6" t="s">
        <v>34</v>
      </c>
      <c r="C136" s="6" t="s">
        <v>630</v>
      </c>
      <c r="D136" s="6" t="s">
        <v>631</v>
      </c>
      <c r="E136" s="6" t="s">
        <v>632</v>
      </c>
      <c r="F136" s="6" t="s">
        <v>73</v>
      </c>
      <c r="G136" s="6">
        <v>6</v>
      </c>
      <c r="H136" s="6">
        <v>2</v>
      </c>
      <c r="I136" s="6">
        <f>'bookings (14)'!$H136-'bookings (14)'!$J136</f>
        <v>2</v>
      </c>
      <c r="J136" s="6">
        <f>IF('bookings (14)'!$O136&lt;&gt;"Airbnb",'bookings (14)'!$T136/MIN('bookings (14)'!$G136,8),0)</f>
        <v>0</v>
      </c>
      <c r="K136" s="6">
        <v>949</v>
      </c>
      <c r="L136" s="6"/>
      <c r="M136" s="6">
        <v>86414108</v>
      </c>
      <c r="N136" s="6" t="s">
        <v>633</v>
      </c>
      <c r="O136" s="6" t="s">
        <v>47</v>
      </c>
      <c r="P136" s="6">
        <v>0</v>
      </c>
      <c r="Q136" s="6">
        <v>3</v>
      </c>
      <c r="R136" s="6">
        <v>0</v>
      </c>
      <c r="S136" s="6">
        <v>0</v>
      </c>
      <c r="T136" s="6">
        <v>12</v>
      </c>
      <c r="U136" s="6">
        <v>12</v>
      </c>
      <c r="V136" s="6"/>
      <c r="W136" s="6">
        <v>359878633788</v>
      </c>
      <c r="X136" s="6" t="str">
        <f t="shared" ref="X136:Y136" si="134">LEFT(D136,10)</f>
        <v>2025-12-23</v>
      </c>
      <c r="Y136" s="6" t="str">
        <f t="shared" si="134"/>
        <v>2025-12-29</v>
      </c>
      <c r="Z136" s="10">
        <f>DATE(LEFT('bookings (14)'!$X136,4),MID('bookings (14)'!$X136,6,2),RIGHT('bookings (14)'!$X136,2))</f>
        <v>46014</v>
      </c>
      <c r="AA136" s="10">
        <f>DATE(LEFT('bookings (14)'!$Y136,4),MID('bookings (14)'!$Y136,6,2),RIGHT('bookings (14)'!$Y136,2))</f>
        <v>46020</v>
      </c>
      <c r="AB136" s="6">
        <f>IF('bookings (14)'!$G136&gt;8,'bookings (14)'!$I136*8,'bookings (14)'!$I136*'bookings (14)'!$G136)</f>
        <v>12</v>
      </c>
      <c r="AC136" s="6">
        <f>IF('bookings (14)'!$G136&lt;8,'bookings (14)'!$J136*'bookings (14)'!$G136,'bookings (14)'!$J136*8)</f>
        <v>0</v>
      </c>
      <c r="AD136" s="6">
        <f>'bookings (14)'!$H136*'bookings (14)'!$G136</f>
        <v>12</v>
      </c>
      <c r="AE136" s="6">
        <f>IF('bookings (14)'!$G136&gt;8,'bookings (14)'!$I136,0)</f>
        <v>0</v>
      </c>
      <c r="AF136" s="6">
        <f>IF('bookings (14)'!$G136&gt;8,'bookings (14)'!$I136*('bookings (14)'!$G136-8),0)</f>
        <v>0</v>
      </c>
      <c r="AG136" s="6">
        <f>'bookings (14)'!$AB136+'bookings (14)'!$AC136+'bookings (14)'!$AF136</f>
        <v>12</v>
      </c>
      <c r="AH136" s="6" t="b">
        <f>IF('bookings (14)'!$AG136='bookings (14)'!$AD136,TRUE,FALSE)</f>
        <v>1</v>
      </c>
      <c r="AN136" s="11">
        <v>21499840</v>
      </c>
      <c r="AO136" s="12" t="s">
        <v>40</v>
      </c>
    </row>
    <row r="137" spans="1:41" ht="14.25" customHeight="1" x14ac:dyDescent="0.25">
      <c r="A137" s="6">
        <v>25910719</v>
      </c>
      <c r="B137" s="6" t="s">
        <v>34</v>
      </c>
      <c r="C137" s="6" t="s">
        <v>634</v>
      </c>
      <c r="D137" s="6" t="s">
        <v>635</v>
      </c>
      <c r="E137" s="6" t="s">
        <v>613</v>
      </c>
      <c r="F137" s="6" t="s">
        <v>67</v>
      </c>
      <c r="G137" s="6">
        <v>5</v>
      </c>
      <c r="H137" s="6">
        <v>1</v>
      </c>
      <c r="I137" s="6">
        <f>'bookings (14)'!$H137-'bookings (14)'!$J137</f>
        <v>1</v>
      </c>
      <c r="J137" s="6">
        <f>IF('bookings (14)'!$O137&lt;&gt;"Airbnb",'bookings (14)'!$T137/MIN('bookings (14)'!$G137,8),0)</f>
        <v>0</v>
      </c>
      <c r="K137" s="6">
        <v>521.1</v>
      </c>
      <c r="L137" s="6"/>
      <c r="M137" s="6">
        <v>118968766</v>
      </c>
      <c r="N137" s="6" t="s">
        <v>636</v>
      </c>
      <c r="O137" s="6" t="s">
        <v>40</v>
      </c>
      <c r="P137" s="6">
        <v>3</v>
      </c>
      <c r="Q137" s="6">
        <v>3</v>
      </c>
      <c r="R137" s="6">
        <v>15</v>
      </c>
      <c r="S137" s="6">
        <v>5</v>
      </c>
      <c r="T137" s="6">
        <v>0</v>
      </c>
      <c r="U137" s="6">
        <v>0</v>
      </c>
      <c r="V137" s="6" t="s">
        <v>637</v>
      </c>
      <c r="W137" s="6" t="s">
        <v>638</v>
      </c>
      <c r="X137" s="6" t="str">
        <f t="shared" ref="X137:Y137" si="135">LEFT(D137,10)</f>
        <v>2025-12-23</v>
      </c>
      <c r="Y137" s="6" t="str">
        <f t="shared" si="135"/>
        <v>2025-12-28</v>
      </c>
      <c r="Z137" s="10">
        <f>DATE(LEFT('bookings (14)'!$X137,4),MID('bookings (14)'!$X137,6,2),RIGHT('bookings (14)'!$X137,2))</f>
        <v>46014</v>
      </c>
      <c r="AA137" s="10">
        <f>DATE(LEFT('bookings (14)'!$Y137,4),MID('bookings (14)'!$Y137,6,2),RIGHT('bookings (14)'!$Y137,2))</f>
        <v>46019</v>
      </c>
      <c r="AB137" s="6">
        <f>IF('bookings (14)'!$G137&gt;8,'bookings (14)'!$I137*8,'bookings (14)'!$I137*'bookings (14)'!$G137)</f>
        <v>5</v>
      </c>
      <c r="AC137" s="6">
        <f>IF('bookings (14)'!$G137&lt;8,'bookings (14)'!$J137*'bookings (14)'!$G137,'bookings (14)'!$J137*8)</f>
        <v>0</v>
      </c>
      <c r="AD137" s="6">
        <f>'bookings (14)'!$H137*'bookings (14)'!$G137</f>
        <v>5</v>
      </c>
      <c r="AE137" s="6">
        <f>IF('bookings (14)'!$G137&gt;8,'bookings (14)'!$I137,0)</f>
        <v>0</v>
      </c>
      <c r="AF137" s="6">
        <f>IF('bookings (14)'!$G137&gt;8,'bookings (14)'!$I137*('bookings (14)'!$G137-8),0)</f>
        <v>0</v>
      </c>
      <c r="AG137" s="6">
        <f>'bookings (14)'!$AB137+'bookings (14)'!$AC137+'bookings (14)'!$AF137</f>
        <v>5</v>
      </c>
      <c r="AH137" s="6" t="b">
        <f>IF('bookings (14)'!$AG137='bookings (14)'!$AD137,TRUE,FALSE)</f>
        <v>1</v>
      </c>
      <c r="AN137" s="13">
        <v>21499845</v>
      </c>
      <c r="AO137" s="14" t="s">
        <v>40</v>
      </c>
    </row>
    <row r="138" spans="1:41" ht="14.25" customHeight="1" x14ac:dyDescent="0.25">
      <c r="A138" s="6">
        <v>26381374</v>
      </c>
      <c r="B138" s="6" t="s">
        <v>34</v>
      </c>
      <c r="C138" s="6" t="s">
        <v>639</v>
      </c>
      <c r="D138" s="6" t="s">
        <v>631</v>
      </c>
      <c r="E138" s="6" t="s">
        <v>640</v>
      </c>
      <c r="F138" s="6" t="s">
        <v>641</v>
      </c>
      <c r="G138" s="6">
        <v>5</v>
      </c>
      <c r="H138" s="6">
        <v>5</v>
      </c>
      <c r="I138" s="6">
        <f>'bookings (14)'!$H138-'bookings (14)'!$J138</f>
        <v>5</v>
      </c>
      <c r="J138" s="6">
        <f>IF('bookings (14)'!$O138&lt;&gt;"Airbnb",'bookings (14)'!$T138/MIN('bookings (14)'!$G138,8),0)</f>
        <v>0</v>
      </c>
      <c r="K138" s="6">
        <v>456.8</v>
      </c>
      <c r="L138" s="6"/>
      <c r="M138" s="6">
        <v>121000836</v>
      </c>
      <c r="N138" s="6" t="s">
        <v>642</v>
      </c>
      <c r="O138" s="6" t="s">
        <v>47</v>
      </c>
      <c r="P138" s="6">
        <v>0</v>
      </c>
      <c r="Q138" s="6">
        <v>3</v>
      </c>
      <c r="R138" s="6">
        <v>0</v>
      </c>
      <c r="S138" s="6">
        <v>0</v>
      </c>
      <c r="T138" s="6">
        <v>5</v>
      </c>
      <c r="U138" s="6">
        <v>5</v>
      </c>
      <c r="V138" s="6" t="s">
        <v>643</v>
      </c>
      <c r="W138" s="6">
        <v>33666288518</v>
      </c>
      <c r="X138" s="6" t="str">
        <f t="shared" ref="X138:Y138" si="136">LEFT(D138,10)</f>
        <v>2025-12-23</v>
      </c>
      <c r="Y138" s="6" t="str">
        <f t="shared" si="136"/>
        <v>2025-12-28</v>
      </c>
      <c r="Z138" s="10">
        <f>DATE(LEFT('bookings (14)'!$X138,4),MID('bookings (14)'!$X138,6,2),RIGHT('bookings (14)'!$X138,2))</f>
        <v>46014</v>
      </c>
      <c r="AA138" s="10">
        <f>DATE(LEFT('bookings (14)'!$Y138,4),MID('bookings (14)'!$Y138,6,2),RIGHT('bookings (14)'!$Y138,2))</f>
        <v>46019</v>
      </c>
      <c r="AB138" s="6">
        <f>IF('bookings (14)'!$G138&gt;8,'bookings (14)'!$I138*8,'bookings (14)'!$I138*'bookings (14)'!$G138)</f>
        <v>25</v>
      </c>
      <c r="AC138" s="6">
        <f>IF('bookings (14)'!$G138&lt;8,'bookings (14)'!$J138*'bookings (14)'!$G138,'bookings (14)'!$J138*8)</f>
        <v>0</v>
      </c>
      <c r="AD138" s="6">
        <f>'bookings (14)'!$H138*'bookings (14)'!$G138</f>
        <v>25</v>
      </c>
      <c r="AE138" s="6">
        <f>IF('bookings (14)'!$G138&gt;8,'bookings (14)'!$I138,0)</f>
        <v>0</v>
      </c>
      <c r="AF138" s="6">
        <f>IF('bookings (14)'!$G138&gt;8,'bookings (14)'!$I138*('bookings (14)'!$G138-8),0)</f>
        <v>0</v>
      </c>
      <c r="AG138" s="6">
        <f>'bookings (14)'!$AB138+'bookings (14)'!$AC138+'bookings (14)'!$AF138</f>
        <v>25</v>
      </c>
      <c r="AH138" s="6" t="b">
        <f>IF('bookings (14)'!$AG138='bookings (14)'!$AD138,TRUE,FALSE)</f>
        <v>1</v>
      </c>
      <c r="AN138" s="11">
        <v>21503070</v>
      </c>
      <c r="AO138" s="12" t="s">
        <v>40</v>
      </c>
    </row>
    <row r="139" spans="1:41" ht="14.25" customHeight="1" x14ac:dyDescent="0.25">
      <c r="A139" s="6">
        <v>26535266</v>
      </c>
      <c r="B139" s="6" t="s">
        <v>34</v>
      </c>
      <c r="C139" s="6" t="s">
        <v>644</v>
      </c>
      <c r="D139" s="6" t="s">
        <v>645</v>
      </c>
      <c r="E139" s="6" t="s">
        <v>613</v>
      </c>
      <c r="F139" s="6" t="s">
        <v>45</v>
      </c>
      <c r="G139" s="6">
        <v>4</v>
      </c>
      <c r="H139" s="6">
        <v>2</v>
      </c>
      <c r="I139" s="6">
        <f>'bookings (14)'!$H139-'bookings (14)'!$J139</f>
        <v>2</v>
      </c>
      <c r="J139" s="6">
        <f>IF('bookings (14)'!$O139&lt;&gt;"Airbnb",'bookings (14)'!$T139/MIN('bookings (14)'!$G139,8),0)</f>
        <v>0</v>
      </c>
      <c r="K139" s="6">
        <v>355.4</v>
      </c>
      <c r="L139" s="6"/>
      <c r="M139" s="6">
        <v>121504001</v>
      </c>
      <c r="N139" s="6" t="s">
        <v>646</v>
      </c>
      <c r="O139" s="6" t="s">
        <v>47</v>
      </c>
      <c r="P139" s="6">
        <v>0</v>
      </c>
      <c r="Q139" s="6">
        <v>3</v>
      </c>
      <c r="R139" s="6">
        <v>0</v>
      </c>
      <c r="S139" s="6">
        <v>0</v>
      </c>
      <c r="T139" s="6">
        <v>8</v>
      </c>
      <c r="U139" s="6">
        <v>8</v>
      </c>
      <c r="V139" s="6" t="s">
        <v>647</v>
      </c>
      <c r="W139" s="6">
        <v>16786832755</v>
      </c>
      <c r="X139" s="6" t="str">
        <f t="shared" ref="X139:Y139" si="137">LEFT(D139,10)</f>
        <v>2025-12-24</v>
      </c>
      <c r="Y139" s="6" t="str">
        <f t="shared" si="137"/>
        <v>2025-12-28</v>
      </c>
      <c r="Z139" s="10">
        <f>DATE(LEFT('bookings (14)'!$X139,4),MID('bookings (14)'!$X139,6,2),RIGHT('bookings (14)'!$X139,2))</f>
        <v>46015</v>
      </c>
      <c r="AA139" s="10">
        <f>DATE(LEFT('bookings (14)'!$Y139,4),MID('bookings (14)'!$Y139,6,2),RIGHT('bookings (14)'!$Y139,2))</f>
        <v>46019</v>
      </c>
      <c r="AB139" s="6">
        <f>IF('bookings (14)'!$G139&gt;8,'bookings (14)'!$I139*8,'bookings (14)'!$I139*'bookings (14)'!$G139)</f>
        <v>8</v>
      </c>
      <c r="AC139" s="6">
        <f>IF('bookings (14)'!$G139&lt;8,'bookings (14)'!$J139*'bookings (14)'!$G139,'bookings (14)'!$J139*8)</f>
        <v>0</v>
      </c>
      <c r="AD139" s="6">
        <f>'bookings (14)'!$H139*'bookings (14)'!$G139</f>
        <v>8</v>
      </c>
      <c r="AE139" s="6">
        <f>IF('bookings (14)'!$G139&gt;8,'bookings (14)'!$I139,0)</f>
        <v>0</v>
      </c>
      <c r="AF139" s="6">
        <f>IF('bookings (14)'!$G139&gt;8,'bookings (14)'!$I139*('bookings (14)'!$G139-8),0)</f>
        <v>0</v>
      </c>
      <c r="AG139" s="6">
        <f>'bookings (14)'!$AB139+'bookings (14)'!$AC139+'bookings (14)'!$AF139</f>
        <v>8</v>
      </c>
      <c r="AH139" s="6" t="b">
        <f>IF('bookings (14)'!$AG139='bookings (14)'!$AD139,TRUE,FALSE)</f>
        <v>1</v>
      </c>
      <c r="AN139" s="13">
        <v>21503159</v>
      </c>
      <c r="AO139" s="14" t="s">
        <v>40</v>
      </c>
    </row>
    <row r="140" spans="1:41" ht="14.25" customHeight="1" x14ac:dyDescent="0.25">
      <c r="A140" s="6">
        <v>26509591</v>
      </c>
      <c r="B140" s="6" t="s">
        <v>34</v>
      </c>
      <c r="C140" s="6" t="s">
        <v>648</v>
      </c>
      <c r="D140" s="6" t="s">
        <v>649</v>
      </c>
      <c r="E140" s="6" t="s">
        <v>613</v>
      </c>
      <c r="F140" s="6" t="s">
        <v>57</v>
      </c>
      <c r="G140" s="6">
        <v>3</v>
      </c>
      <c r="H140" s="6">
        <v>2</v>
      </c>
      <c r="I140" s="6">
        <f>'bookings (14)'!$H140-'bookings (14)'!$J140</f>
        <v>2</v>
      </c>
      <c r="J140" s="6">
        <f>IF('bookings (14)'!$O140&lt;&gt;"Airbnb",'bookings (14)'!$T140/MIN('bookings (14)'!$G140,8),0)</f>
        <v>0</v>
      </c>
      <c r="K140" s="6">
        <v>259.39999999999998</v>
      </c>
      <c r="L140" s="6"/>
      <c r="M140" s="6">
        <v>121417396</v>
      </c>
      <c r="N140" s="6" t="s">
        <v>650</v>
      </c>
      <c r="O140" s="6" t="s">
        <v>47</v>
      </c>
      <c r="P140" s="6">
        <v>0</v>
      </c>
      <c r="Q140" s="6">
        <v>3</v>
      </c>
      <c r="R140" s="6">
        <v>0</v>
      </c>
      <c r="S140" s="6">
        <v>0</v>
      </c>
      <c r="T140" s="6">
        <v>6</v>
      </c>
      <c r="U140" s="6">
        <v>6</v>
      </c>
      <c r="V140" s="6" t="s">
        <v>651</v>
      </c>
      <c r="W140" s="6">
        <v>33642618835</v>
      </c>
      <c r="X140" s="6" t="str">
        <f t="shared" ref="X140:Y140" si="138">LEFT(D140,10)</f>
        <v>2025-12-25</v>
      </c>
      <c r="Y140" s="6" t="str">
        <f t="shared" si="138"/>
        <v>2025-12-28</v>
      </c>
      <c r="Z140" s="10">
        <f>DATE(LEFT('bookings (14)'!$X140,4),MID('bookings (14)'!$X140,6,2),RIGHT('bookings (14)'!$X140,2))</f>
        <v>46016</v>
      </c>
      <c r="AA140" s="10">
        <f>DATE(LEFT('bookings (14)'!$Y140,4),MID('bookings (14)'!$Y140,6,2),RIGHT('bookings (14)'!$Y140,2))</f>
        <v>46019</v>
      </c>
      <c r="AB140" s="6">
        <f>IF('bookings (14)'!$G140&gt;8,'bookings (14)'!$I140*8,'bookings (14)'!$I140*'bookings (14)'!$G140)</f>
        <v>6</v>
      </c>
      <c r="AC140" s="6">
        <f>IF('bookings (14)'!$G140&lt;8,'bookings (14)'!$J140*'bookings (14)'!$G140,'bookings (14)'!$J140*8)</f>
        <v>0</v>
      </c>
      <c r="AD140" s="6">
        <f>'bookings (14)'!$H140*'bookings (14)'!$G140</f>
        <v>6</v>
      </c>
      <c r="AE140" s="6">
        <f>IF('bookings (14)'!$G140&gt;8,'bookings (14)'!$I140,0)</f>
        <v>0</v>
      </c>
      <c r="AF140" s="6">
        <f>IF('bookings (14)'!$G140&gt;8,'bookings (14)'!$I140*('bookings (14)'!$G140-8),0)</f>
        <v>0</v>
      </c>
      <c r="AG140" s="6">
        <f>'bookings (14)'!$AB140+'bookings (14)'!$AC140+'bookings (14)'!$AF140</f>
        <v>6</v>
      </c>
      <c r="AH140" s="6" t="b">
        <f>IF('bookings (14)'!$AG140='bookings (14)'!$AD140,TRUE,FALSE)</f>
        <v>1</v>
      </c>
      <c r="AN140" s="11">
        <v>21516323</v>
      </c>
      <c r="AO140" s="12" t="s">
        <v>47</v>
      </c>
    </row>
    <row r="141" spans="1:41" ht="14.25" customHeight="1" x14ac:dyDescent="0.25">
      <c r="A141" s="6">
        <v>25561707</v>
      </c>
      <c r="B141" s="6" t="s">
        <v>34</v>
      </c>
      <c r="C141" s="6" t="s">
        <v>652</v>
      </c>
      <c r="D141" s="6" t="s">
        <v>653</v>
      </c>
      <c r="E141" s="6" t="s">
        <v>654</v>
      </c>
      <c r="F141" s="6" t="s">
        <v>79</v>
      </c>
      <c r="G141" s="6">
        <v>4</v>
      </c>
      <c r="H141" s="6">
        <v>2</v>
      </c>
      <c r="I141" s="6">
        <f>'bookings (14)'!$H141-'bookings (14)'!$J141</f>
        <v>2</v>
      </c>
      <c r="J141" s="6">
        <f>IF('bookings (14)'!$O141&lt;&gt;"Airbnb",'bookings (14)'!$T141/MIN('bookings (14)'!$G141,8),0)</f>
        <v>0</v>
      </c>
      <c r="K141" s="6">
        <v>516</v>
      </c>
      <c r="L141" s="6"/>
      <c r="M141" s="6">
        <v>117289581</v>
      </c>
      <c r="N141" s="6" t="s">
        <v>655</v>
      </c>
      <c r="O141" s="6" t="s">
        <v>40</v>
      </c>
      <c r="P141" s="6">
        <v>3</v>
      </c>
      <c r="Q141" s="6">
        <v>3</v>
      </c>
      <c r="R141" s="6">
        <v>18</v>
      </c>
      <c r="S141" s="6">
        <v>6</v>
      </c>
      <c r="T141" s="6">
        <v>0</v>
      </c>
      <c r="U141" s="6">
        <v>0</v>
      </c>
      <c r="V141" s="6" t="s">
        <v>656</v>
      </c>
      <c r="W141" s="6" t="s">
        <v>657</v>
      </c>
      <c r="X141" s="6" t="str">
        <f t="shared" ref="X141:Y141" si="139">LEFT(D141,10)</f>
        <v>2025-12-26</v>
      </c>
      <c r="Y141" s="6" t="str">
        <f t="shared" si="139"/>
        <v>2025-12-30</v>
      </c>
      <c r="Z141" s="10">
        <f>DATE(LEFT('bookings (14)'!$X141,4),MID('bookings (14)'!$X141,6,2),RIGHT('bookings (14)'!$X141,2))</f>
        <v>46017</v>
      </c>
      <c r="AA141" s="10">
        <f>DATE(LEFT('bookings (14)'!$Y141,4),MID('bookings (14)'!$Y141,6,2),RIGHT('bookings (14)'!$Y141,2))</f>
        <v>46021</v>
      </c>
      <c r="AB141" s="6">
        <f>IF('bookings (14)'!$G141&gt;8,'bookings (14)'!$I141*8,'bookings (14)'!$I141*'bookings (14)'!$G141)</f>
        <v>8</v>
      </c>
      <c r="AC141" s="6">
        <f>IF('bookings (14)'!$G141&lt;8,'bookings (14)'!$J141*'bookings (14)'!$G141,'bookings (14)'!$J141*8)</f>
        <v>0</v>
      </c>
      <c r="AD141" s="6">
        <f>'bookings (14)'!$H141*'bookings (14)'!$G141</f>
        <v>8</v>
      </c>
      <c r="AE141" s="6">
        <f>IF('bookings (14)'!$G141&gt;8,'bookings (14)'!$I141,0)</f>
        <v>0</v>
      </c>
      <c r="AF141" s="6">
        <f>IF('bookings (14)'!$G141&gt;8,'bookings (14)'!$I141*('bookings (14)'!$G141-8),0)</f>
        <v>0</v>
      </c>
      <c r="AG141" s="6">
        <f>'bookings (14)'!$AB141+'bookings (14)'!$AC141+'bookings (14)'!$AF141</f>
        <v>8</v>
      </c>
      <c r="AH141" s="6" t="b">
        <f>IF('bookings (14)'!$AG141='bookings (14)'!$AD141,TRUE,FALSE)</f>
        <v>1</v>
      </c>
      <c r="AN141" s="13">
        <v>21542905</v>
      </c>
      <c r="AO141" s="14" t="s">
        <v>47</v>
      </c>
    </row>
    <row r="142" spans="1:41" ht="14.25" customHeight="1" x14ac:dyDescent="0.25">
      <c r="A142" s="6">
        <v>25961782</v>
      </c>
      <c r="B142" s="6" t="s">
        <v>34</v>
      </c>
      <c r="C142" s="6" t="s">
        <v>658</v>
      </c>
      <c r="D142" s="6" t="s">
        <v>621</v>
      </c>
      <c r="E142" s="6" t="s">
        <v>659</v>
      </c>
      <c r="F142" s="6" t="s">
        <v>52</v>
      </c>
      <c r="G142" s="6">
        <v>6</v>
      </c>
      <c r="H142" s="6">
        <v>3</v>
      </c>
      <c r="I142" s="6">
        <f>'bookings (14)'!$H142-'bookings (14)'!$J142</f>
        <v>3</v>
      </c>
      <c r="J142" s="6">
        <f>IF('bookings (14)'!$O142&lt;&gt;"Airbnb",'bookings (14)'!$T142/MIN('bookings (14)'!$G142,8),0)</f>
        <v>0</v>
      </c>
      <c r="K142" s="6">
        <v>892</v>
      </c>
      <c r="L142" s="6"/>
      <c r="M142" s="6">
        <v>119184401</v>
      </c>
      <c r="N142" s="6" t="s">
        <v>660</v>
      </c>
      <c r="O142" s="6" t="s">
        <v>47</v>
      </c>
      <c r="P142" s="6">
        <v>0</v>
      </c>
      <c r="Q142" s="6">
        <v>3</v>
      </c>
      <c r="R142" s="6">
        <v>0</v>
      </c>
      <c r="S142" s="6">
        <v>0</v>
      </c>
      <c r="T142" s="6">
        <v>18</v>
      </c>
      <c r="U142" s="6">
        <v>18</v>
      </c>
      <c r="V142" s="6" t="s">
        <v>661</v>
      </c>
      <c r="W142" s="6">
        <v>966554900251</v>
      </c>
      <c r="X142" s="6" t="str">
        <f t="shared" ref="X142:Y142" si="140">LEFT(D142,10)</f>
        <v>2025-12-26</v>
      </c>
      <c r="Y142" s="6" t="str">
        <f t="shared" si="140"/>
        <v>2026-01-01</v>
      </c>
      <c r="Z142" s="10">
        <f>DATE(LEFT('bookings (14)'!$X142,4),MID('bookings (14)'!$X142,6,2),RIGHT('bookings (14)'!$X142,2))</f>
        <v>46017</v>
      </c>
      <c r="AA142" s="10">
        <f>DATE(LEFT('bookings (14)'!$Y142,4),MID('bookings (14)'!$Y142,6,2),RIGHT('bookings (14)'!$Y142,2))</f>
        <v>46023</v>
      </c>
      <c r="AB142" s="6">
        <f>IF('bookings (14)'!$G142&gt;8,'bookings (14)'!$I142*8,'bookings (14)'!$I142*'bookings (14)'!$G142)</f>
        <v>18</v>
      </c>
      <c r="AC142" s="6">
        <f>IF('bookings (14)'!$G142&lt;8,'bookings (14)'!$J142*'bookings (14)'!$G142,'bookings (14)'!$J142*8)</f>
        <v>0</v>
      </c>
      <c r="AD142" s="6">
        <f>'bookings (14)'!$H142*'bookings (14)'!$G142</f>
        <v>18</v>
      </c>
      <c r="AE142" s="6">
        <f>IF('bookings (14)'!$G142&gt;8,'bookings (14)'!$I142,0)</f>
        <v>0</v>
      </c>
      <c r="AF142" s="6">
        <f>IF('bookings (14)'!$G142&gt;8,'bookings (14)'!$I142*('bookings (14)'!$G142-8),0)</f>
        <v>0</v>
      </c>
      <c r="AG142" s="6">
        <f>'bookings (14)'!$AB142+'bookings (14)'!$AC142+'bookings (14)'!$AF142</f>
        <v>18</v>
      </c>
      <c r="AH142" s="6" t="b">
        <f>IF('bookings (14)'!$AG142='bookings (14)'!$AD142,TRUE,FALSE)</f>
        <v>1</v>
      </c>
      <c r="AN142" s="11">
        <v>21559635</v>
      </c>
      <c r="AO142" s="12" t="s">
        <v>40</v>
      </c>
    </row>
    <row r="143" spans="1:41" ht="14.25" customHeight="1" x14ac:dyDescent="0.25">
      <c r="A143" s="6">
        <v>25990000</v>
      </c>
      <c r="B143" s="6" t="s">
        <v>34</v>
      </c>
      <c r="C143" s="6" t="s">
        <v>662</v>
      </c>
      <c r="D143" s="6" t="s">
        <v>653</v>
      </c>
      <c r="E143" s="6" t="s">
        <v>654</v>
      </c>
      <c r="F143" s="6" t="s">
        <v>38</v>
      </c>
      <c r="G143" s="6">
        <v>4</v>
      </c>
      <c r="H143" s="6">
        <v>2</v>
      </c>
      <c r="I143" s="6">
        <f>'bookings (14)'!$H143-'bookings (14)'!$J143</f>
        <v>2</v>
      </c>
      <c r="J143" s="6">
        <f>IF('bookings (14)'!$O143&lt;&gt;"Airbnb",'bookings (14)'!$T143/MIN('bookings (14)'!$G143,8),0)</f>
        <v>0</v>
      </c>
      <c r="K143" s="6">
        <v>409</v>
      </c>
      <c r="L143" s="6"/>
      <c r="M143" s="6">
        <v>119293771</v>
      </c>
      <c r="N143" s="6" t="s">
        <v>663</v>
      </c>
      <c r="O143" s="6" t="s">
        <v>47</v>
      </c>
      <c r="P143" s="6">
        <v>0</v>
      </c>
      <c r="Q143" s="6">
        <v>3</v>
      </c>
      <c r="R143" s="6">
        <v>0</v>
      </c>
      <c r="S143" s="6">
        <v>0</v>
      </c>
      <c r="T143" s="6">
        <v>8</v>
      </c>
      <c r="U143" s="6">
        <v>8</v>
      </c>
      <c r="V143" s="6"/>
      <c r="W143" s="6">
        <v>33689418944</v>
      </c>
      <c r="X143" s="6" t="str">
        <f t="shared" ref="X143:Y143" si="141">LEFT(D143,10)</f>
        <v>2025-12-26</v>
      </c>
      <c r="Y143" s="6" t="str">
        <f t="shared" si="141"/>
        <v>2025-12-30</v>
      </c>
      <c r="Z143" s="10">
        <f>DATE(LEFT('bookings (14)'!$X143,4),MID('bookings (14)'!$X143,6,2),RIGHT('bookings (14)'!$X143,2))</f>
        <v>46017</v>
      </c>
      <c r="AA143" s="10">
        <f>DATE(LEFT('bookings (14)'!$Y143,4),MID('bookings (14)'!$Y143,6,2),RIGHT('bookings (14)'!$Y143,2))</f>
        <v>46021</v>
      </c>
      <c r="AB143" s="6">
        <f>IF('bookings (14)'!$G143&gt;8,'bookings (14)'!$I143*8,'bookings (14)'!$I143*'bookings (14)'!$G143)</f>
        <v>8</v>
      </c>
      <c r="AC143" s="6">
        <f>IF('bookings (14)'!$G143&lt;8,'bookings (14)'!$J143*'bookings (14)'!$G143,'bookings (14)'!$J143*8)</f>
        <v>0</v>
      </c>
      <c r="AD143" s="6">
        <f>'bookings (14)'!$H143*'bookings (14)'!$G143</f>
        <v>8</v>
      </c>
      <c r="AE143" s="6">
        <f>IF('bookings (14)'!$G143&gt;8,'bookings (14)'!$I143,0)</f>
        <v>0</v>
      </c>
      <c r="AF143" s="6">
        <f>IF('bookings (14)'!$G143&gt;8,'bookings (14)'!$I143*('bookings (14)'!$G143-8),0)</f>
        <v>0</v>
      </c>
      <c r="AG143" s="6">
        <f>'bookings (14)'!$AB143+'bookings (14)'!$AC143+'bookings (14)'!$AF143</f>
        <v>8</v>
      </c>
      <c r="AH143" s="6" t="b">
        <f>IF('bookings (14)'!$AG143='bookings (14)'!$AD143,TRUE,FALSE)</f>
        <v>1</v>
      </c>
      <c r="AN143" s="13">
        <v>21592820</v>
      </c>
      <c r="AO143" s="14" t="s">
        <v>40</v>
      </c>
    </row>
    <row r="144" spans="1:41" ht="14.25" customHeight="1" x14ac:dyDescent="0.25">
      <c r="A144" s="6">
        <v>26173661</v>
      </c>
      <c r="B144" s="6" t="s">
        <v>34</v>
      </c>
      <c r="C144" s="6" t="s">
        <v>664</v>
      </c>
      <c r="D144" s="6" t="s">
        <v>653</v>
      </c>
      <c r="E144" s="6" t="s">
        <v>613</v>
      </c>
      <c r="F144" s="6" t="s">
        <v>197</v>
      </c>
      <c r="G144" s="6">
        <v>2</v>
      </c>
      <c r="H144" s="6">
        <v>3</v>
      </c>
      <c r="I144" s="6">
        <f>'bookings (14)'!$H144-'bookings (14)'!$J144</f>
        <v>3</v>
      </c>
      <c r="J144" s="6">
        <f>IF('bookings (14)'!$O144&lt;&gt;"Airbnb",'bookings (14)'!$T144/MIN('bookings (14)'!$G144,8),0)</f>
        <v>0</v>
      </c>
      <c r="K144" s="6">
        <v>299</v>
      </c>
      <c r="L144" s="6"/>
      <c r="M144" s="6">
        <v>120135156</v>
      </c>
      <c r="N144" s="6" t="s">
        <v>665</v>
      </c>
      <c r="O144" s="6" t="s">
        <v>47</v>
      </c>
      <c r="P144" s="6">
        <v>0</v>
      </c>
      <c r="Q144" s="6">
        <v>3</v>
      </c>
      <c r="R144" s="6">
        <v>0</v>
      </c>
      <c r="S144" s="6">
        <v>0</v>
      </c>
      <c r="T144" s="6">
        <v>6</v>
      </c>
      <c r="U144" s="6">
        <v>6</v>
      </c>
      <c r="V144" s="6"/>
      <c r="W144" s="6">
        <v>393387183590</v>
      </c>
      <c r="X144" s="6" t="str">
        <f t="shared" ref="X144:Y144" si="142">LEFT(D144,10)</f>
        <v>2025-12-26</v>
      </c>
      <c r="Y144" s="6" t="str">
        <f t="shared" si="142"/>
        <v>2025-12-28</v>
      </c>
      <c r="Z144" s="10">
        <f>DATE(LEFT('bookings (14)'!$X144,4),MID('bookings (14)'!$X144,6,2),RIGHT('bookings (14)'!$X144,2))</f>
        <v>46017</v>
      </c>
      <c r="AA144" s="10">
        <f>DATE(LEFT('bookings (14)'!$Y144,4),MID('bookings (14)'!$Y144,6,2),RIGHT('bookings (14)'!$Y144,2))</f>
        <v>46019</v>
      </c>
      <c r="AB144" s="6">
        <f>IF('bookings (14)'!$G144&gt;8,'bookings (14)'!$I144*8,'bookings (14)'!$I144*'bookings (14)'!$G144)</f>
        <v>6</v>
      </c>
      <c r="AC144" s="6">
        <f>IF('bookings (14)'!$G144&lt;8,'bookings (14)'!$J144*'bookings (14)'!$G144,'bookings (14)'!$J144*8)</f>
        <v>0</v>
      </c>
      <c r="AD144" s="6">
        <f>'bookings (14)'!$H144*'bookings (14)'!$G144</f>
        <v>6</v>
      </c>
      <c r="AE144" s="6">
        <f>IF('bookings (14)'!$G144&gt;8,'bookings (14)'!$I144,0)</f>
        <v>0</v>
      </c>
      <c r="AF144" s="6">
        <f>IF('bookings (14)'!$G144&gt;8,'bookings (14)'!$I144*('bookings (14)'!$G144-8),0)</f>
        <v>0</v>
      </c>
      <c r="AG144" s="6">
        <f>'bookings (14)'!$AB144+'bookings (14)'!$AC144+'bookings (14)'!$AF144</f>
        <v>6</v>
      </c>
      <c r="AH144" s="6" t="b">
        <f>IF('bookings (14)'!$AG144='bookings (14)'!$AD144,TRUE,FALSE)</f>
        <v>1</v>
      </c>
      <c r="AN144" s="11">
        <v>21596152</v>
      </c>
      <c r="AO144" s="12" t="s">
        <v>40</v>
      </c>
    </row>
    <row r="145" spans="1:41" ht="14.25" customHeight="1" x14ac:dyDescent="0.25">
      <c r="A145" s="6">
        <v>26582671</v>
      </c>
      <c r="B145" s="6" t="s">
        <v>34</v>
      </c>
      <c r="C145" s="6" t="s">
        <v>666</v>
      </c>
      <c r="D145" s="6" t="s">
        <v>621</v>
      </c>
      <c r="E145" s="6" t="s">
        <v>667</v>
      </c>
      <c r="F145" s="6" t="s">
        <v>622</v>
      </c>
      <c r="G145" s="6">
        <v>5</v>
      </c>
      <c r="H145" s="6">
        <v>4</v>
      </c>
      <c r="I145" s="6">
        <f>'bookings (14)'!$H145-'bookings (14)'!$J145</f>
        <v>4</v>
      </c>
      <c r="J145" s="6">
        <f>IF('bookings (14)'!$O145&lt;&gt;"Airbnb",'bookings (14)'!$T145/MIN('bookings (14)'!$G145,8),0)</f>
        <v>0</v>
      </c>
      <c r="K145" s="6"/>
      <c r="L145" s="6"/>
      <c r="M145" s="6">
        <v>5572154463</v>
      </c>
      <c r="N145" s="6" t="s">
        <v>668</v>
      </c>
      <c r="O145" s="6"/>
      <c r="P145" s="6">
        <v>2</v>
      </c>
      <c r="Q145" s="6">
        <v>2</v>
      </c>
      <c r="R145" s="6">
        <v>40</v>
      </c>
      <c r="S145" s="6">
        <v>20</v>
      </c>
      <c r="T145" s="6">
        <v>0</v>
      </c>
      <c r="U145" s="6">
        <v>0</v>
      </c>
      <c r="V145" s="6" t="s">
        <v>669</v>
      </c>
      <c r="W145" s="6"/>
      <c r="X145" s="6" t="str">
        <f t="shared" ref="X145:Y145" si="143">LEFT(D145,10)</f>
        <v>2025-12-26</v>
      </c>
      <c r="Y145" s="6" t="str">
        <f t="shared" si="143"/>
        <v>2025-12-31</v>
      </c>
      <c r="Z145" s="10">
        <f>DATE(LEFT('bookings (14)'!$X145,4),MID('bookings (14)'!$X145,6,2),RIGHT('bookings (14)'!$X145,2))</f>
        <v>46017</v>
      </c>
      <c r="AA145" s="10">
        <f>DATE(LEFT('bookings (14)'!$Y145,4),MID('bookings (14)'!$Y145,6,2),RIGHT('bookings (14)'!$Y145,2))</f>
        <v>46022</v>
      </c>
      <c r="AB145" s="6">
        <f>IF('bookings (14)'!$G145&gt;8,'bookings (14)'!$I145*8,'bookings (14)'!$I145*'bookings (14)'!$G145)</f>
        <v>20</v>
      </c>
      <c r="AC145" s="6">
        <f>IF('bookings (14)'!$G145&lt;8,'bookings (14)'!$J145*'bookings (14)'!$G145,'bookings (14)'!$J145*8)</f>
        <v>0</v>
      </c>
      <c r="AD145" s="6">
        <f>'bookings (14)'!$H145*'bookings (14)'!$G145</f>
        <v>20</v>
      </c>
      <c r="AE145" s="6">
        <f>IF('bookings (14)'!$G145&gt;8,'bookings (14)'!$I145,0)</f>
        <v>0</v>
      </c>
      <c r="AF145" s="6">
        <f>IF('bookings (14)'!$G145&gt;8,'bookings (14)'!$I145*('bookings (14)'!$G145-8),0)</f>
        <v>0</v>
      </c>
      <c r="AG145" s="6">
        <f>'bookings (14)'!$AB145+'bookings (14)'!$AC145+'bookings (14)'!$AF145</f>
        <v>20</v>
      </c>
      <c r="AH145" s="6" t="b">
        <f>IF('bookings (14)'!$AG145='bookings (14)'!$AD145,TRUE,FALSE)</f>
        <v>1</v>
      </c>
      <c r="AN145" s="13">
        <v>21612810</v>
      </c>
      <c r="AO145" s="14" t="s">
        <v>47</v>
      </c>
    </row>
    <row r="146" spans="1:41" ht="14.25" customHeight="1" x14ac:dyDescent="0.25">
      <c r="A146" s="6">
        <v>25604864</v>
      </c>
      <c r="B146" s="6" t="s">
        <v>34</v>
      </c>
      <c r="C146" s="6" t="s">
        <v>670</v>
      </c>
      <c r="D146" s="6" t="s">
        <v>671</v>
      </c>
      <c r="E146" s="6" t="s">
        <v>672</v>
      </c>
      <c r="F146" s="6" t="s">
        <v>57</v>
      </c>
      <c r="G146" s="6">
        <v>4</v>
      </c>
      <c r="H146" s="6">
        <v>2</v>
      </c>
      <c r="I146" s="6">
        <f>'bookings (14)'!$H146-'bookings (14)'!$J146</f>
        <v>2</v>
      </c>
      <c r="J146" s="6">
        <f>IF('bookings (14)'!$O146&lt;&gt;"Airbnb",'bookings (14)'!$T146/MIN('bookings (14)'!$G146,8),0)</f>
        <v>0</v>
      </c>
      <c r="K146" s="6">
        <v>531</v>
      </c>
      <c r="L146" s="6"/>
      <c r="M146" s="6">
        <v>117521646</v>
      </c>
      <c r="N146" s="6" t="s">
        <v>673</v>
      </c>
      <c r="O146" s="6" t="s">
        <v>40</v>
      </c>
      <c r="P146" s="6">
        <v>3</v>
      </c>
      <c r="Q146" s="6">
        <v>3</v>
      </c>
      <c r="R146" s="6">
        <v>18</v>
      </c>
      <c r="S146" s="6">
        <v>6</v>
      </c>
      <c r="T146" s="6">
        <v>0</v>
      </c>
      <c r="U146" s="6">
        <v>0</v>
      </c>
      <c r="V146" s="6" t="s">
        <v>674</v>
      </c>
      <c r="W146" s="6" t="s">
        <v>675</v>
      </c>
      <c r="X146" s="6" t="str">
        <f t="shared" ref="X146:Y146" si="144">LEFT(D146,10)</f>
        <v>2025-12-28</v>
      </c>
      <c r="Y146" s="6" t="str">
        <f t="shared" si="144"/>
        <v>2026-01-01</v>
      </c>
      <c r="Z146" s="10">
        <f>DATE(LEFT('bookings (14)'!$X146,4),MID('bookings (14)'!$X146,6,2),RIGHT('bookings (14)'!$X146,2))</f>
        <v>46019</v>
      </c>
      <c r="AA146" s="10">
        <f>DATE(LEFT('bookings (14)'!$Y146,4),MID('bookings (14)'!$Y146,6,2),RIGHT('bookings (14)'!$Y146,2))</f>
        <v>46023</v>
      </c>
      <c r="AB146" s="6">
        <f>IF('bookings (14)'!$G146&gt;8,'bookings (14)'!$I146*8,'bookings (14)'!$I146*'bookings (14)'!$G146)</f>
        <v>8</v>
      </c>
      <c r="AC146" s="6">
        <f>IF('bookings (14)'!$G146&lt;8,'bookings (14)'!$J146*'bookings (14)'!$G146,'bookings (14)'!$J146*8)</f>
        <v>0</v>
      </c>
      <c r="AD146" s="6">
        <f>'bookings (14)'!$H146*'bookings (14)'!$G146</f>
        <v>8</v>
      </c>
      <c r="AE146" s="6">
        <f>IF('bookings (14)'!$G146&gt;8,'bookings (14)'!$I146,0)</f>
        <v>0</v>
      </c>
      <c r="AF146" s="6">
        <f>IF('bookings (14)'!$G146&gt;8,'bookings (14)'!$I146*('bookings (14)'!$G146-8),0)</f>
        <v>0</v>
      </c>
      <c r="AG146" s="6">
        <f>'bookings (14)'!$AB146+'bookings (14)'!$AC146+'bookings (14)'!$AF146</f>
        <v>8</v>
      </c>
      <c r="AH146" s="6" t="b">
        <f>IF('bookings (14)'!$AG146='bookings (14)'!$AD146,TRUE,FALSE)</f>
        <v>1</v>
      </c>
      <c r="AN146" s="11">
        <v>21622682</v>
      </c>
      <c r="AO146" s="12" t="s">
        <v>40</v>
      </c>
    </row>
    <row r="147" spans="1:41" ht="14.25" customHeight="1" x14ac:dyDescent="0.25">
      <c r="A147" s="6">
        <v>26586375</v>
      </c>
      <c r="B147" s="6" t="s">
        <v>34</v>
      </c>
      <c r="C147" s="6" t="s">
        <v>676</v>
      </c>
      <c r="D147" s="6" t="s">
        <v>640</v>
      </c>
      <c r="E147" s="6" t="s">
        <v>677</v>
      </c>
      <c r="F147" s="6" t="s">
        <v>641</v>
      </c>
      <c r="G147" s="6">
        <v>2</v>
      </c>
      <c r="H147" s="6">
        <v>2</v>
      </c>
      <c r="I147" s="6">
        <f>'bookings (14)'!$H147-'bookings (14)'!$J147</f>
        <v>2</v>
      </c>
      <c r="J147" s="6">
        <f>IF('bookings (14)'!$O147&lt;&gt;"Airbnb",'bookings (14)'!$T147/MIN('bookings (14)'!$G147,8),0)</f>
        <v>0</v>
      </c>
      <c r="K147" s="6">
        <v>184.68</v>
      </c>
      <c r="L147" s="6"/>
      <c r="M147" s="6">
        <v>121638606</v>
      </c>
      <c r="N147" s="6" t="s">
        <v>678</v>
      </c>
      <c r="O147" s="6" t="s">
        <v>47</v>
      </c>
      <c r="P147" s="6">
        <v>0</v>
      </c>
      <c r="Q147" s="6">
        <v>3</v>
      </c>
      <c r="R147" s="6">
        <v>0</v>
      </c>
      <c r="S147" s="6">
        <v>0</v>
      </c>
      <c r="T147" s="6">
        <v>4</v>
      </c>
      <c r="U147" s="6">
        <v>4</v>
      </c>
      <c r="V147" s="6" t="s">
        <v>679</v>
      </c>
      <c r="W147" s="6">
        <v>393496717178</v>
      </c>
      <c r="X147" s="6" t="str">
        <f t="shared" ref="X147:Y147" si="145">LEFT(D147,10)</f>
        <v>2025-12-28</v>
      </c>
      <c r="Y147" s="6" t="str">
        <f t="shared" si="145"/>
        <v>2025-12-30</v>
      </c>
      <c r="Z147" s="10">
        <f>DATE(LEFT('bookings (14)'!$X147,4),MID('bookings (14)'!$X147,6,2),RIGHT('bookings (14)'!$X147,2))</f>
        <v>46019</v>
      </c>
      <c r="AA147" s="10">
        <f>DATE(LEFT('bookings (14)'!$Y147,4),MID('bookings (14)'!$Y147,6,2),RIGHT('bookings (14)'!$Y147,2))</f>
        <v>46021</v>
      </c>
      <c r="AB147" s="6">
        <f>IF('bookings (14)'!$G147&gt;8,'bookings (14)'!$I147*8,'bookings (14)'!$I147*'bookings (14)'!$G147)</f>
        <v>4</v>
      </c>
      <c r="AC147" s="6">
        <f>IF('bookings (14)'!$G147&lt;8,'bookings (14)'!$J147*'bookings (14)'!$G147,'bookings (14)'!$J147*8)</f>
        <v>0</v>
      </c>
      <c r="AD147" s="6">
        <f>'bookings (14)'!$H147*'bookings (14)'!$G147</f>
        <v>4</v>
      </c>
      <c r="AE147" s="6">
        <f>IF('bookings (14)'!$G147&gt;8,'bookings (14)'!$I147,0)</f>
        <v>0</v>
      </c>
      <c r="AF147" s="6">
        <f>IF('bookings (14)'!$G147&gt;8,'bookings (14)'!$I147*('bookings (14)'!$G147-8),0)</f>
        <v>0</v>
      </c>
      <c r="AG147" s="6">
        <f>'bookings (14)'!$AB147+'bookings (14)'!$AC147+'bookings (14)'!$AF147</f>
        <v>4</v>
      </c>
      <c r="AH147" s="6" t="b">
        <f>IF('bookings (14)'!$AG147='bookings (14)'!$AD147,TRUE,FALSE)</f>
        <v>1</v>
      </c>
      <c r="AN147" s="13">
        <v>21632628</v>
      </c>
      <c r="AO147" s="14" t="s">
        <v>47</v>
      </c>
    </row>
    <row r="148" spans="1:41" ht="14.25" customHeight="1" x14ac:dyDescent="0.25">
      <c r="A148" s="6">
        <v>24867171</v>
      </c>
      <c r="B148" s="6" t="s">
        <v>34</v>
      </c>
      <c r="C148" s="6" t="s">
        <v>680</v>
      </c>
      <c r="D148" s="6" t="s">
        <v>681</v>
      </c>
      <c r="E148" s="6" t="s">
        <v>682</v>
      </c>
      <c r="F148" s="6" t="s">
        <v>197</v>
      </c>
      <c r="G148" s="6">
        <v>4</v>
      </c>
      <c r="H148" s="6">
        <v>3</v>
      </c>
      <c r="I148" s="6">
        <f>'bookings (14)'!$H148-'bookings (14)'!$J148</f>
        <v>3</v>
      </c>
      <c r="J148" s="6">
        <f>IF('bookings (14)'!$O148&lt;&gt;"Airbnb",'bookings (14)'!$T148/MIN('bookings (14)'!$G148,8),0)</f>
        <v>0</v>
      </c>
      <c r="K148" s="6">
        <v>860</v>
      </c>
      <c r="L148" s="6"/>
      <c r="M148" s="6">
        <v>113342486</v>
      </c>
      <c r="N148" s="6" t="s">
        <v>683</v>
      </c>
      <c r="O148" s="6" t="s">
        <v>47</v>
      </c>
      <c r="P148" s="6">
        <v>0</v>
      </c>
      <c r="Q148" s="6">
        <v>3</v>
      </c>
      <c r="R148" s="6">
        <v>0</v>
      </c>
      <c r="S148" s="6">
        <v>0</v>
      </c>
      <c r="T148" s="6">
        <v>12</v>
      </c>
      <c r="U148" s="6">
        <v>12</v>
      </c>
      <c r="V148" s="6"/>
      <c r="W148" s="6">
        <v>41796535078</v>
      </c>
      <c r="X148" s="6" t="str">
        <f t="shared" ref="X148:Y148" si="146">LEFT(D148,10)</f>
        <v>2025-12-29</v>
      </c>
      <c r="Y148" s="6" t="str">
        <f t="shared" si="146"/>
        <v>2026-01-02</v>
      </c>
      <c r="Z148" s="10">
        <f>DATE(LEFT('bookings (14)'!$X148,4),MID('bookings (14)'!$X148,6,2),RIGHT('bookings (14)'!$X148,2))</f>
        <v>46020</v>
      </c>
      <c r="AA148" s="10">
        <f>DATE(LEFT('bookings (14)'!$Y148,4),MID('bookings (14)'!$Y148,6,2),RIGHT('bookings (14)'!$Y148,2))</f>
        <v>46024</v>
      </c>
      <c r="AB148" s="6">
        <f>IF('bookings (14)'!$G148&gt;8,'bookings (14)'!$I148*8,'bookings (14)'!$I148*'bookings (14)'!$G148)</f>
        <v>12</v>
      </c>
      <c r="AC148" s="6">
        <f>IF('bookings (14)'!$G148&lt;8,'bookings (14)'!$J148*'bookings (14)'!$G148,'bookings (14)'!$J148*8)</f>
        <v>0</v>
      </c>
      <c r="AD148" s="6">
        <f>'bookings (14)'!$H148*'bookings (14)'!$G148</f>
        <v>12</v>
      </c>
      <c r="AE148" s="6">
        <f>IF('bookings (14)'!$G148&gt;8,'bookings (14)'!$I148,0)</f>
        <v>0</v>
      </c>
      <c r="AF148" s="6">
        <f>IF('bookings (14)'!$G148&gt;8,'bookings (14)'!$I148*('bookings (14)'!$G148-8),0)</f>
        <v>0</v>
      </c>
      <c r="AG148" s="6">
        <f>'bookings (14)'!$AB148+'bookings (14)'!$AC148+'bookings (14)'!$AF148</f>
        <v>12</v>
      </c>
      <c r="AH148" s="6" t="b">
        <f>IF('bookings (14)'!$AG148='bookings (14)'!$AD148,TRUE,FALSE)</f>
        <v>1</v>
      </c>
      <c r="AN148" s="11">
        <v>21729347</v>
      </c>
      <c r="AO148" s="12" t="s">
        <v>40</v>
      </c>
    </row>
    <row r="149" spans="1:41" ht="14.25" customHeight="1" x14ac:dyDescent="0.25">
      <c r="A149" s="6">
        <v>25933048</v>
      </c>
      <c r="B149" s="6" t="s">
        <v>34</v>
      </c>
      <c r="C149" s="6" t="s">
        <v>684</v>
      </c>
      <c r="D149" s="6" t="s">
        <v>681</v>
      </c>
      <c r="E149" s="6" t="s">
        <v>682</v>
      </c>
      <c r="F149" s="6" t="s">
        <v>172</v>
      </c>
      <c r="G149" s="6">
        <v>4</v>
      </c>
      <c r="H149" s="6">
        <v>2</v>
      </c>
      <c r="I149" s="6">
        <f>'bookings (14)'!$H149-'bookings (14)'!$J149</f>
        <v>2</v>
      </c>
      <c r="J149" s="6">
        <f>IF('bookings (14)'!$O149&lt;&gt;"Airbnb",'bookings (14)'!$T149/MIN('bookings (14)'!$G149,8),0)</f>
        <v>0</v>
      </c>
      <c r="K149" s="6">
        <v>476.5</v>
      </c>
      <c r="L149" s="6"/>
      <c r="M149" s="6">
        <v>119067681</v>
      </c>
      <c r="N149" s="6" t="s">
        <v>685</v>
      </c>
      <c r="O149" s="6" t="s">
        <v>40</v>
      </c>
      <c r="P149" s="6">
        <v>3</v>
      </c>
      <c r="Q149" s="6">
        <v>3</v>
      </c>
      <c r="R149" s="6">
        <v>24</v>
      </c>
      <c r="S149" s="6">
        <v>8</v>
      </c>
      <c r="T149" s="6">
        <v>0</v>
      </c>
      <c r="U149" s="6">
        <v>0</v>
      </c>
      <c r="V149" s="6" t="s">
        <v>686</v>
      </c>
      <c r="W149" s="6" t="s">
        <v>687</v>
      </c>
      <c r="X149" s="6" t="str">
        <f t="shared" ref="X149:Y149" si="147">LEFT(D149,10)</f>
        <v>2025-12-29</v>
      </c>
      <c r="Y149" s="6" t="str">
        <f t="shared" si="147"/>
        <v>2026-01-02</v>
      </c>
      <c r="Z149" s="10">
        <f>DATE(LEFT('bookings (14)'!$X149,4),MID('bookings (14)'!$X149,6,2),RIGHT('bookings (14)'!$X149,2))</f>
        <v>46020</v>
      </c>
      <c r="AA149" s="10">
        <f>DATE(LEFT('bookings (14)'!$Y149,4),MID('bookings (14)'!$Y149,6,2),RIGHT('bookings (14)'!$Y149,2))</f>
        <v>46024</v>
      </c>
      <c r="AB149" s="6">
        <f>IF('bookings (14)'!$G149&gt;8,'bookings (14)'!$I149*8,'bookings (14)'!$I149*'bookings (14)'!$G149)</f>
        <v>8</v>
      </c>
      <c r="AC149" s="6">
        <f>IF('bookings (14)'!$G149&lt;8,'bookings (14)'!$J149*'bookings (14)'!$G149,'bookings (14)'!$J149*8)</f>
        <v>0</v>
      </c>
      <c r="AD149" s="6">
        <f>'bookings (14)'!$H149*'bookings (14)'!$G149</f>
        <v>8</v>
      </c>
      <c r="AE149" s="6">
        <f>IF('bookings (14)'!$G149&gt;8,'bookings (14)'!$I149,0)</f>
        <v>0</v>
      </c>
      <c r="AF149" s="6">
        <f>IF('bookings (14)'!$G149&gt;8,'bookings (14)'!$I149*('bookings (14)'!$G149-8),0)</f>
        <v>0</v>
      </c>
      <c r="AG149" s="6">
        <f>'bookings (14)'!$AB149+'bookings (14)'!$AC149+'bookings (14)'!$AF149</f>
        <v>8</v>
      </c>
      <c r="AH149" s="6" t="b">
        <f>IF('bookings (14)'!$AG149='bookings (14)'!$AD149,TRUE,FALSE)</f>
        <v>1</v>
      </c>
      <c r="AN149" s="13">
        <v>21806975</v>
      </c>
      <c r="AO149" s="14" t="s">
        <v>40</v>
      </c>
    </row>
    <row r="150" spans="1:41" ht="14.25" customHeight="1" x14ac:dyDescent="0.25">
      <c r="A150" s="6">
        <v>26180918</v>
      </c>
      <c r="B150" s="6" t="s">
        <v>34</v>
      </c>
      <c r="C150" s="6" t="s">
        <v>688</v>
      </c>
      <c r="D150" s="6" t="s">
        <v>681</v>
      </c>
      <c r="E150" s="6" t="s">
        <v>682</v>
      </c>
      <c r="F150" s="6" t="s">
        <v>67</v>
      </c>
      <c r="G150" s="6">
        <v>4</v>
      </c>
      <c r="H150" s="6">
        <v>3</v>
      </c>
      <c r="I150" s="6">
        <f>'bookings (14)'!$H150-'bookings (14)'!$J150</f>
        <v>3</v>
      </c>
      <c r="J150" s="6">
        <f>IF('bookings (14)'!$O150&lt;&gt;"Airbnb",'bookings (14)'!$T150/MIN('bookings (14)'!$G150,8),0)</f>
        <v>0</v>
      </c>
      <c r="K150" s="6">
        <v>808</v>
      </c>
      <c r="L150" s="6"/>
      <c r="M150" s="6">
        <v>120192096</v>
      </c>
      <c r="N150" s="6" t="s">
        <v>689</v>
      </c>
      <c r="O150" s="6" t="s">
        <v>47</v>
      </c>
      <c r="P150" s="6">
        <v>0</v>
      </c>
      <c r="Q150" s="6">
        <v>3</v>
      </c>
      <c r="R150" s="6">
        <v>0</v>
      </c>
      <c r="S150" s="6">
        <v>0</v>
      </c>
      <c r="T150" s="6">
        <v>12</v>
      </c>
      <c r="U150" s="6">
        <v>12</v>
      </c>
      <c r="V150" s="6" t="s">
        <v>690</v>
      </c>
      <c r="W150" s="6">
        <v>393457988347</v>
      </c>
      <c r="X150" s="6" t="str">
        <f t="shared" ref="X150:Y150" si="148">LEFT(D150,10)</f>
        <v>2025-12-29</v>
      </c>
      <c r="Y150" s="6" t="str">
        <f t="shared" si="148"/>
        <v>2026-01-02</v>
      </c>
      <c r="Z150" s="10">
        <f>DATE(LEFT('bookings (14)'!$X150,4),MID('bookings (14)'!$X150,6,2),RIGHT('bookings (14)'!$X150,2))</f>
        <v>46020</v>
      </c>
      <c r="AA150" s="10">
        <f>DATE(LEFT('bookings (14)'!$Y150,4),MID('bookings (14)'!$Y150,6,2),RIGHT('bookings (14)'!$Y150,2))</f>
        <v>46024</v>
      </c>
      <c r="AB150" s="6">
        <f>IF('bookings (14)'!$G150&gt;8,'bookings (14)'!$I150*8,'bookings (14)'!$I150*'bookings (14)'!$G150)</f>
        <v>12</v>
      </c>
      <c r="AC150" s="6">
        <f>IF('bookings (14)'!$G150&lt;8,'bookings (14)'!$J150*'bookings (14)'!$G150,'bookings (14)'!$J150*8)</f>
        <v>0</v>
      </c>
      <c r="AD150" s="6">
        <f>'bookings (14)'!$H150*'bookings (14)'!$G150</f>
        <v>12</v>
      </c>
      <c r="AE150" s="6">
        <f>IF('bookings (14)'!$G150&gt;8,'bookings (14)'!$I150,0)</f>
        <v>0</v>
      </c>
      <c r="AF150" s="6">
        <f>IF('bookings (14)'!$G150&gt;8,'bookings (14)'!$I150*('bookings (14)'!$G150-8),0)</f>
        <v>0</v>
      </c>
      <c r="AG150" s="6">
        <f>'bookings (14)'!$AB150+'bookings (14)'!$AC150+'bookings (14)'!$AF150</f>
        <v>12</v>
      </c>
      <c r="AH150" s="6" t="b">
        <f>IF('bookings (14)'!$AG150='bookings (14)'!$AD150,TRUE,FALSE)</f>
        <v>1</v>
      </c>
      <c r="AN150" s="11">
        <v>21807398</v>
      </c>
      <c r="AO150" s="12" t="s">
        <v>47</v>
      </c>
    </row>
    <row r="151" spans="1:41" ht="14.25" customHeight="1" x14ac:dyDescent="0.25">
      <c r="A151" s="6">
        <v>26612017</v>
      </c>
      <c r="B151" s="6" t="s">
        <v>34</v>
      </c>
      <c r="C151" s="6" t="s">
        <v>691</v>
      </c>
      <c r="D151" s="6" t="s">
        <v>681</v>
      </c>
      <c r="E151" s="6" t="s">
        <v>692</v>
      </c>
      <c r="F151" s="6" t="s">
        <v>45</v>
      </c>
      <c r="G151" s="6">
        <v>2</v>
      </c>
      <c r="H151" s="6">
        <v>2</v>
      </c>
      <c r="I151" s="6">
        <f>'bookings (14)'!$H151-'bookings (14)'!$J151</f>
        <v>2</v>
      </c>
      <c r="J151" s="6">
        <f>IF('bookings (14)'!$O151&lt;&gt;"Airbnb",'bookings (14)'!$T151/MIN('bookings (14)'!$G151,8),0)</f>
        <v>0</v>
      </c>
      <c r="K151" s="6">
        <v>207.66</v>
      </c>
      <c r="L151" s="6"/>
      <c r="M151" s="6">
        <v>121709696</v>
      </c>
      <c r="N151" s="6" t="s">
        <v>693</v>
      </c>
      <c r="O151" s="6" t="s">
        <v>47</v>
      </c>
      <c r="P151" s="6">
        <v>0</v>
      </c>
      <c r="Q151" s="6">
        <v>3</v>
      </c>
      <c r="R151" s="6">
        <v>0</v>
      </c>
      <c r="S151" s="6">
        <v>0</v>
      </c>
      <c r="T151" s="6">
        <v>4</v>
      </c>
      <c r="U151" s="6">
        <v>4</v>
      </c>
      <c r="V151" s="6" t="s">
        <v>694</v>
      </c>
      <c r="W151" s="6">
        <v>393458454116</v>
      </c>
      <c r="X151" s="6" t="str">
        <f t="shared" ref="X151:Y151" si="149">LEFT(D151,10)</f>
        <v>2025-12-29</v>
      </c>
      <c r="Y151" s="6" t="str">
        <f t="shared" si="149"/>
        <v>2025-12-31</v>
      </c>
      <c r="Z151" s="10">
        <f>DATE(LEFT('bookings (14)'!$X151,4),MID('bookings (14)'!$X151,6,2),RIGHT('bookings (14)'!$X151,2))</f>
        <v>46020</v>
      </c>
      <c r="AA151" s="10">
        <f>DATE(LEFT('bookings (14)'!$Y151,4),MID('bookings (14)'!$Y151,6,2),RIGHT('bookings (14)'!$Y151,2))</f>
        <v>46022</v>
      </c>
      <c r="AB151" s="6">
        <f>IF('bookings (14)'!$G151&gt;8,'bookings (14)'!$I151*8,'bookings (14)'!$I151*'bookings (14)'!$G151)</f>
        <v>4</v>
      </c>
      <c r="AC151" s="6">
        <f>IF('bookings (14)'!$G151&lt;8,'bookings (14)'!$J151*'bookings (14)'!$G151,'bookings (14)'!$J151*8)</f>
        <v>0</v>
      </c>
      <c r="AD151" s="6">
        <f>'bookings (14)'!$H151*'bookings (14)'!$G151</f>
        <v>4</v>
      </c>
      <c r="AE151" s="6">
        <f>IF('bookings (14)'!$G151&gt;8,'bookings (14)'!$I151,0)</f>
        <v>0</v>
      </c>
      <c r="AF151" s="6">
        <f>IF('bookings (14)'!$G151&gt;8,'bookings (14)'!$I151*('bookings (14)'!$G151-8),0)</f>
        <v>0</v>
      </c>
      <c r="AG151" s="6">
        <f>'bookings (14)'!$AB151+'bookings (14)'!$AC151+'bookings (14)'!$AF151</f>
        <v>4</v>
      </c>
      <c r="AH151" s="6" t="b">
        <f>IF('bookings (14)'!$AG151='bookings (14)'!$AD151,TRUE,FALSE)</f>
        <v>1</v>
      </c>
      <c r="AN151" s="13">
        <v>21830485</v>
      </c>
      <c r="AO151" s="14" t="s">
        <v>40</v>
      </c>
    </row>
    <row r="152" spans="1:41" ht="14.25" customHeight="1" x14ac:dyDescent="0.25">
      <c r="A152" s="6">
        <v>25599973</v>
      </c>
      <c r="B152" s="6" t="s">
        <v>34</v>
      </c>
      <c r="C152" s="6" t="s">
        <v>413</v>
      </c>
      <c r="D152" s="6" t="s">
        <v>695</v>
      </c>
      <c r="E152" s="6" t="s">
        <v>696</v>
      </c>
      <c r="F152" s="6" t="s">
        <v>79</v>
      </c>
      <c r="G152" s="6">
        <v>7</v>
      </c>
      <c r="H152" s="6">
        <v>1</v>
      </c>
      <c r="I152" s="6">
        <f>'bookings (14)'!$H152-'bookings (14)'!$J152</f>
        <v>1</v>
      </c>
      <c r="J152" s="6">
        <f>IF('bookings (14)'!$O152&lt;&gt;"Airbnb",'bookings (14)'!$T152/MIN('bookings (14)'!$G152,8),0)</f>
        <v>0</v>
      </c>
      <c r="K152" s="6">
        <v>719.35</v>
      </c>
      <c r="L152" s="6"/>
      <c r="M152" s="6">
        <v>117495506</v>
      </c>
      <c r="N152" s="6" t="s">
        <v>697</v>
      </c>
      <c r="O152" s="6" t="s">
        <v>47</v>
      </c>
      <c r="P152" s="6">
        <v>0</v>
      </c>
      <c r="Q152" s="6">
        <v>3</v>
      </c>
      <c r="R152" s="6">
        <v>0</v>
      </c>
      <c r="S152" s="6">
        <v>0</v>
      </c>
      <c r="T152" s="6">
        <v>7</v>
      </c>
      <c r="U152" s="6">
        <v>7</v>
      </c>
      <c r="V152" s="6"/>
      <c r="W152" s="6">
        <v>18132447020</v>
      </c>
      <c r="X152" s="6" t="str">
        <f t="shared" ref="X152:Y152" si="150">LEFT(D152,10)</f>
        <v>2025-12-30</v>
      </c>
      <c r="Y152" s="6" t="str">
        <f t="shared" si="150"/>
        <v>2026-01-06</v>
      </c>
      <c r="Z152" s="10">
        <f>DATE(LEFT('bookings (14)'!$X152,4),MID('bookings (14)'!$X152,6,2),RIGHT('bookings (14)'!$X152,2))</f>
        <v>46021</v>
      </c>
      <c r="AA152" s="10">
        <f>DATE(LEFT('bookings (14)'!$Y152,4),MID('bookings (14)'!$Y152,6,2),RIGHT('bookings (14)'!$Y152,2))</f>
        <v>46028</v>
      </c>
      <c r="AB152" s="6">
        <f>IF('bookings (14)'!$G152&gt;8,'bookings (14)'!$I152*8,'bookings (14)'!$I152*'bookings (14)'!$G152)</f>
        <v>7</v>
      </c>
      <c r="AC152" s="6">
        <f>IF('bookings (14)'!$G152&lt;8,'bookings (14)'!$J152*'bookings (14)'!$G152,'bookings (14)'!$J152*8)</f>
        <v>0</v>
      </c>
      <c r="AD152" s="6">
        <f>'bookings (14)'!$H152*'bookings (14)'!$G152</f>
        <v>7</v>
      </c>
      <c r="AE152" s="6">
        <f>IF('bookings (14)'!$G152&gt;8,'bookings (14)'!$I152,0)</f>
        <v>0</v>
      </c>
      <c r="AF152" s="6">
        <f>IF('bookings (14)'!$G152&gt;8,'bookings (14)'!$I152*('bookings (14)'!$G152-8),0)</f>
        <v>0</v>
      </c>
      <c r="AG152" s="6">
        <f>'bookings (14)'!$AB152+'bookings (14)'!$AC152+'bookings (14)'!$AF152</f>
        <v>7</v>
      </c>
      <c r="AH152" s="6" t="b">
        <f>IF('bookings (14)'!$AG152='bookings (14)'!$AD152,TRUE,FALSE)</f>
        <v>1</v>
      </c>
      <c r="AN152" s="11">
        <v>21886985</v>
      </c>
      <c r="AO152" s="12" t="s">
        <v>47</v>
      </c>
    </row>
    <row r="153" spans="1:41" ht="14.25" customHeight="1" x14ac:dyDescent="0.25">
      <c r="A153" s="6">
        <v>25736957</v>
      </c>
      <c r="B153" s="6" t="s">
        <v>34</v>
      </c>
      <c r="C153" s="6" t="s">
        <v>698</v>
      </c>
      <c r="D153" s="6" t="s">
        <v>677</v>
      </c>
      <c r="E153" s="6" t="s">
        <v>699</v>
      </c>
      <c r="F153" s="6" t="s">
        <v>73</v>
      </c>
      <c r="G153" s="6">
        <v>3</v>
      </c>
      <c r="H153" s="6">
        <v>2</v>
      </c>
      <c r="I153" s="6">
        <f>'bookings (14)'!$H153-'bookings (14)'!$J153</f>
        <v>2</v>
      </c>
      <c r="J153" s="6">
        <f>IF('bookings (14)'!$O153&lt;&gt;"Airbnb",'bookings (14)'!$T153/MIN('bookings (14)'!$G153,8),0)</f>
        <v>0</v>
      </c>
      <c r="K153" s="6">
        <v>457.54</v>
      </c>
      <c r="L153" s="6"/>
      <c r="M153" s="6">
        <v>118153456</v>
      </c>
      <c r="N153" s="6" t="s">
        <v>700</v>
      </c>
      <c r="O153" s="6" t="s">
        <v>40</v>
      </c>
      <c r="P153" s="6">
        <v>0</v>
      </c>
      <c r="Q153" s="6">
        <v>3</v>
      </c>
      <c r="R153" s="6">
        <v>18</v>
      </c>
      <c r="S153" s="6">
        <v>6</v>
      </c>
      <c r="T153" s="6">
        <v>0</v>
      </c>
      <c r="U153" s="6">
        <v>0</v>
      </c>
      <c r="V153" s="6" t="s">
        <v>701</v>
      </c>
      <c r="W153" s="6" t="s">
        <v>702</v>
      </c>
      <c r="X153" s="6" t="str">
        <f t="shared" ref="X153:Y153" si="151">LEFT(D153,10)</f>
        <v>2025-12-30</v>
      </c>
      <c r="Y153" s="6" t="str">
        <f t="shared" si="151"/>
        <v>2026-01-02</v>
      </c>
      <c r="Z153" s="10">
        <f>DATE(LEFT('bookings (14)'!$X153,4),MID('bookings (14)'!$X153,6,2),RIGHT('bookings (14)'!$X153,2))</f>
        <v>46021</v>
      </c>
      <c r="AA153" s="10">
        <f>DATE(LEFT('bookings (14)'!$Y153,4),MID('bookings (14)'!$Y153,6,2),RIGHT('bookings (14)'!$Y153,2))</f>
        <v>46024</v>
      </c>
      <c r="AB153" s="6">
        <f>IF('bookings (14)'!$G153&gt;8,'bookings (14)'!$I153*8,'bookings (14)'!$I153*'bookings (14)'!$G153)</f>
        <v>6</v>
      </c>
      <c r="AC153" s="6">
        <f>IF('bookings (14)'!$G153&lt;8,'bookings (14)'!$J153*'bookings (14)'!$G153,'bookings (14)'!$J153*8)</f>
        <v>0</v>
      </c>
      <c r="AD153" s="6">
        <f>'bookings (14)'!$H153*'bookings (14)'!$G153</f>
        <v>6</v>
      </c>
      <c r="AE153" s="6">
        <f>IF('bookings (14)'!$G153&gt;8,'bookings (14)'!$I153,0)</f>
        <v>0</v>
      </c>
      <c r="AF153" s="6">
        <f>IF('bookings (14)'!$G153&gt;8,'bookings (14)'!$I153*('bookings (14)'!$G153-8),0)</f>
        <v>0</v>
      </c>
      <c r="AG153" s="6">
        <f>'bookings (14)'!$AB153+'bookings (14)'!$AC153+'bookings (14)'!$AF153</f>
        <v>6</v>
      </c>
      <c r="AH153" s="6" t="b">
        <f>IF('bookings (14)'!$AG153='bookings (14)'!$AD153,TRUE,FALSE)</f>
        <v>1</v>
      </c>
      <c r="AN153" s="13">
        <v>21898030</v>
      </c>
      <c r="AO153" s="14" t="s">
        <v>47</v>
      </c>
    </row>
    <row r="154" spans="1:41" ht="14.25" customHeight="1" x14ac:dyDescent="0.25">
      <c r="A154" s="6">
        <v>25998242</v>
      </c>
      <c r="B154" s="6" t="s">
        <v>34</v>
      </c>
      <c r="C154" s="6" t="s">
        <v>703</v>
      </c>
      <c r="D154" s="6" t="s">
        <v>704</v>
      </c>
      <c r="E154" s="6" t="s">
        <v>705</v>
      </c>
      <c r="F154" s="6" t="s">
        <v>38</v>
      </c>
      <c r="G154" s="6">
        <v>4</v>
      </c>
      <c r="H154" s="6">
        <v>2</v>
      </c>
      <c r="I154" s="6">
        <f>'bookings (14)'!$H154-'bookings (14)'!$J154</f>
        <v>2</v>
      </c>
      <c r="J154" s="6">
        <f>IF('bookings (14)'!$O154&lt;&gt;"Airbnb",'bookings (14)'!$T154/MIN('bookings (14)'!$G154,8),0)</f>
        <v>0</v>
      </c>
      <c r="K154" s="6">
        <v>546.95000000000005</v>
      </c>
      <c r="L154" s="6"/>
      <c r="M154" s="6">
        <v>119344176</v>
      </c>
      <c r="N154" s="6" t="s">
        <v>706</v>
      </c>
      <c r="O154" s="6" t="s">
        <v>40</v>
      </c>
      <c r="P154" s="6">
        <v>3</v>
      </c>
      <c r="Q154" s="6">
        <v>3</v>
      </c>
      <c r="R154" s="6">
        <v>24</v>
      </c>
      <c r="S154" s="6">
        <v>8</v>
      </c>
      <c r="T154" s="6">
        <v>0</v>
      </c>
      <c r="U154" s="6">
        <v>0</v>
      </c>
      <c r="V154" s="6" t="s">
        <v>707</v>
      </c>
      <c r="W154" s="6" t="s">
        <v>708</v>
      </c>
      <c r="X154" s="6" t="str">
        <f t="shared" ref="X154:Y154" si="152">LEFT(D154,10)</f>
        <v>2025-12-31</v>
      </c>
      <c r="Y154" s="6" t="str">
        <f t="shared" si="152"/>
        <v>2026-01-04</v>
      </c>
      <c r="Z154" s="10">
        <f>DATE(LEFT('bookings (14)'!$X154,4),MID('bookings (14)'!$X154,6,2),RIGHT('bookings (14)'!$X154,2))</f>
        <v>46022</v>
      </c>
      <c r="AA154" s="10">
        <f>DATE(LEFT('bookings (14)'!$Y154,4),MID('bookings (14)'!$Y154,6,2),RIGHT('bookings (14)'!$Y154,2))</f>
        <v>46026</v>
      </c>
      <c r="AB154" s="6">
        <f>IF('bookings (14)'!$G154&gt;8,'bookings (14)'!$I154*8,'bookings (14)'!$I154*'bookings (14)'!$G154)</f>
        <v>8</v>
      </c>
      <c r="AC154" s="6">
        <f>IF('bookings (14)'!$G154&lt;8,'bookings (14)'!$J154*'bookings (14)'!$G154,'bookings (14)'!$J154*8)</f>
        <v>0</v>
      </c>
      <c r="AD154" s="6">
        <f>'bookings (14)'!$H154*'bookings (14)'!$G154</f>
        <v>8</v>
      </c>
      <c r="AE154" s="6">
        <f>IF('bookings (14)'!$G154&gt;8,'bookings (14)'!$I154,0)</f>
        <v>0</v>
      </c>
      <c r="AF154" s="6">
        <f>IF('bookings (14)'!$G154&gt;8,'bookings (14)'!$I154*('bookings (14)'!$G154-8),0)</f>
        <v>0</v>
      </c>
      <c r="AG154" s="6">
        <f>'bookings (14)'!$AB154+'bookings (14)'!$AC154+'bookings (14)'!$AF154</f>
        <v>8</v>
      </c>
      <c r="AH154" s="6" t="b">
        <f>IF('bookings (14)'!$AG154='bookings (14)'!$AD154,TRUE,FALSE)</f>
        <v>1</v>
      </c>
      <c r="AN154" s="11">
        <v>21900357</v>
      </c>
      <c r="AO154" s="12" t="s">
        <v>40</v>
      </c>
    </row>
    <row r="155" spans="1:41" ht="14.25" customHeight="1" x14ac:dyDescent="0.25">
      <c r="A155" s="6">
        <v>26358933</v>
      </c>
      <c r="B155" s="6" t="s">
        <v>34</v>
      </c>
      <c r="C155" s="6" t="s">
        <v>709</v>
      </c>
      <c r="D155" s="6" t="s">
        <v>667</v>
      </c>
      <c r="E155" s="6" t="s">
        <v>699</v>
      </c>
      <c r="F155" s="6" t="s">
        <v>641</v>
      </c>
      <c r="G155" s="6">
        <v>2</v>
      </c>
      <c r="H155" s="6">
        <v>4</v>
      </c>
      <c r="I155" s="6">
        <f>'bookings (14)'!$H155-'bookings (14)'!$J155</f>
        <v>4</v>
      </c>
      <c r="J155" s="6">
        <f>IF('bookings (14)'!$O155&lt;&gt;"Airbnb",'bookings (14)'!$T155/MIN('bookings (14)'!$G155,8),0)</f>
        <v>0</v>
      </c>
      <c r="K155" s="6">
        <v>244</v>
      </c>
      <c r="L155" s="6"/>
      <c r="M155" s="6">
        <v>120918816</v>
      </c>
      <c r="N155" s="6" t="s">
        <v>710</v>
      </c>
      <c r="O155" s="6" t="s">
        <v>47</v>
      </c>
      <c r="P155" s="6">
        <v>0</v>
      </c>
      <c r="Q155" s="6">
        <v>3</v>
      </c>
      <c r="R155" s="6">
        <v>0</v>
      </c>
      <c r="S155" s="6">
        <v>0</v>
      </c>
      <c r="T155" s="6">
        <v>8</v>
      </c>
      <c r="U155" s="6">
        <v>8</v>
      </c>
      <c r="V155" s="6" t="s">
        <v>711</v>
      </c>
      <c r="W155" s="6">
        <v>393382367021</v>
      </c>
      <c r="X155" s="6" t="str">
        <f t="shared" ref="X155:Y155" si="153">LEFT(D155,10)</f>
        <v>2025-12-31</v>
      </c>
      <c r="Y155" s="6" t="str">
        <f t="shared" si="153"/>
        <v>2026-01-02</v>
      </c>
      <c r="Z155" s="10">
        <f>DATE(LEFT('bookings (14)'!$X155,4),MID('bookings (14)'!$X155,6,2),RIGHT('bookings (14)'!$X155,2))</f>
        <v>46022</v>
      </c>
      <c r="AA155" s="10">
        <f>DATE(LEFT('bookings (14)'!$Y155,4),MID('bookings (14)'!$Y155,6,2),RIGHT('bookings (14)'!$Y155,2))</f>
        <v>46024</v>
      </c>
      <c r="AB155" s="6">
        <f>IF('bookings (14)'!$G155&gt;8,'bookings (14)'!$I155*8,'bookings (14)'!$I155*'bookings (14)'!$G155)</f>
        <v>8</v>
      </c>
      <c r="AC155" s="6">
        <f>IF('bookings (14)'!$G155&lt;8,'bookings (14)'!$J155*'bookings (14)'!$G155,'bookings (14)'!$J155*8)</f>
        <v>0</v>
      </c>
      <c r="AD155" s="6">
        <f>'bookings (14)'!$H155*'bookings (14)'!$G155</f>
        <v>8</v>
      </c>
      <c r="AE155" s="6">
        <f>IF('bookings (14)'!$G155&gt;8,'bookings (14)'!$I155,0)</f>
        <v>0</v>
      </c>
      <c r="AF155" s="6">
        <f>IF('bookings (14)'!$G155&gt;8,'bookings (14)'!$I155*('bookings (14)'!$G155-8),0)</f>
        <v>0</v>
      </c>
      <c r="AG155" s="6">
        <f>'bookings (14)'!$AB155+'bookings (14)'!$AC155+'bookings (14)'!$AF155</f>
        <v>8</v>
      </c>
      <c r="AH155" s="6" t="b">
        <f>IF('bookings (14)'!$AG155='bookings (14)'!$AD155,TRUE,FALSE)</f>
        <v>1</v>
      </c>
      <c r="AN155" s="13">
        <v>21900792</v>
      </c>
      <c r="AO155" s="14" t="s">
        <v>40</v>
      </c>
    </row>
    <row r="156" spans="1:41" ht="14.25" customHeight="1" x14ac:dyDescent="0.25">
      <c r="A156" s="6">
        <v>26633310</v>
      </c>
      <c r="B156" s="6" t="s">
        <v>34</v>
      </c>
      <c r="C156" s="6" t="s">
        <v>712</v>
      </c>
      <c r="D156" s="6" t="s">
        <v>704</v>
      </c>
      <c r="E156" s="6" t="s">
        <v>682</v>
      </c>
      <c r="F156" s="6" t="s">
        <v>45</v>
      </c>
      <c r="G156" s="6">
        <v>2</v>
      </c>
      <c r="H156" s="6">
        <v>4</v>
      </c>
      <c r="I156" s="6">
        <f>'bookings (14)'!$H156-'bookings (14)'!$J156</f>
        <v>4</v>
      </c>
      <c r="J156" s="6">
        <f>IF('bookings (14)'!$O156&lt;&gt;"Airbnb",'bookings (14)'!$T156/MIN('bookings (14)'!$G156,8),0)</f>
        <v>0</v>
      </c>
      <c r="K156" s="6">
        <v>379.75</v>
      </c>
      <c r="L156" s="6"/>
      <c r="M156" s="6">
        <v>121775351</v>
      </c>
      <c r="N156" s="6" t="s">
        <v>713</v>
      </c>
      <c r="O156" s="6" t="s">
        <v>47</v>
      </c>
      <c r="P156" s="6">
        <v>0</v>
      </c>
      <c r="Q156" s="6">
        <v>3</v>
      </c>
      <c r="R156" s="6">
        <v>0</v>
      </c>
      <c r="S156" s="6">
        <v>0</v>
      </c>
      <c r="T156" s="6">
        <v>8</v>
      </c>
      <c r="U156" s="6">
        <v>8</v>
      </c>
      <c r="V156" s="6" t="s">
        <v>714</v>
      </c>
      <c r="W156" s="6">
        <v>393280325872</v>
      </c>
      <c r="X156" s="6" t="str">
        <f t="shared" ref="X156:Y156" si="154">LEFT(D156,10)</f>
        <v>2025-12-31</v>
      </c>
      <c r="Y156" s="6" t="str">
        <f t="shared" si="154"/>
        <v>2026-01-02</v>
      </c>
      <c r="Z156" s="10">
        <f>DATE(LEFT('bookings (14)'!$X156,4),MID('bookings (14)'!$X156,6,2),RIGHT('bookings (14)'!$X156,2))</f>
        <v>46022</v>
      </c>
      <c r="AA156" s="10">
        <f>DATE(LEFT('bookings (14)'!$Y156,4),MID('bookings (14)'!$Y156,6,2),RIGHT('bookings (14)'!$Y156,2))</f>
        <v>46024</v>
      </c>
      <c r="AB156" s="6">
        <f>IF('bookings (14)'!$G156&gt;8,'bookings (14)'!$I156*8,'bookings (14)'!$I156*'bookings (14)'!$G156)</f>
        <v>8</v>
      </c>
      <c r="AC156" s="6">
        <f>IF('bookings (14)'!$G156&lt;8,'bookings (14)'!$J156*'bookings (14)'!$G156,'bookings (14)'!$J156*8)</f>
        <v>0</v>
      </c>
      <c r="AD156" s="6">
        <f>'bookings (14)'!$H156*'bookings (14)'!$G156</f>
        <v>8</v>
      </c>
      <c r="AE156" s="6">
        <f>IF('bookings (14)'!$G156&gt;8,'bookings (14)'!$I156,0)</f>
        <v>0</v>
      </c>
      <c r="AF156" s="6">
        <f>IF('bookings (14)'!$G156&gt;8,'bookings (14)'!$I156*('bookings (14)'!$G156-8),0)</f>
        <v>0</v>
      </c>
      <c r="AG156" s="6">
        <f>'bookings (14)'!$AB156+'bookings (14)'!$AC156+'bookings (14)'!$AF156</f>
        <v>8</v>
      </c>
      <c r="AH156" s="6" t="b">
        <f>IF('bookings (14)'!$AG156='bookings (14)'!$AD156,TRUE,FALSE)</f>
        <v>1</v>
      </c>
      <c r="AN156" s="11">
        <v>21903049</v>
      </c>
      <c r="AO156" s="12" t="s">
        <v>40</v>
      </c>
    </row>
    <row r="157" spans="1:41" ht="14.25" customHeight="1" x14ac:dyDescent="0.25">
      <c r="A157" s="6"/>
      <c r="B157" s="6"/>
      <c r="C157" s="6"/>
      <c r="D157" s="6"/>
      <c r="E157" s="6"/>
      <c r="F157" s="6"/>
      <c r="G157" s="6"/>
      <c r="H157" s="6">
        <f>SUBTOTAL(9,'bookings (14)'!$H$2:$H$156)</f>
        <v>301</v>
      </c>
      <c r="I157" s="6">
        <f>SUBTOTAL(9,'bookings (14)'!$I$2:$I$156)</f>
        <v>291</v>
      </c>
      <c r="J157" s="6">
        <f>SUBTOTAL(9,'bookings (14)'!$J$2:$J$156)</f>
        <v>10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>
        <f>SUBTOTAL(9,'bookings (14)'!$AB$2:$AB$156)</f>
        <v>1045</v>
      </c>
      <c r="AC157" s="6">
        <f>SUBTOTAL(9,'bookings (14)'!$AC$2:$AC$156)</f>
        <v>30</v>
      </c>
      <c r="AD157" s="6">
        <f>SUBTOTAL(9,'bookings (14)'!$AD$2:$AD$156)</f>
        <v>1192</v>
      </c>
      <c r="AE157" s="6">
        <f>SUBTOTAL(9,'bookings (14)'!$AE$2:$AE$156)</f>
        <v>7</v>
      </c>
      <c r="AF157" s="6">
        <f>SUBTOTAL(9,'bookings (14)'!$AF$2:$AF$156)</f>
        <v>117</v>
      </c>
      <c r="AG157" s="6"/>
      <c r="AH157" s="6"/>
    </row>
    <row r="158" spans="1:41" ht="14.25" customHeight="1" x14ac:dyDescent="0.25"/>
    <row r="159" spans="1:41" ht="14.25" customHeight="1" x14ac:dyDescent="0.25"/>
    <row r="160" spans="1:41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tabSelected="1" workbookViewId="0"/>
  </sheetViews>
  <sheetFormatPr defaultColWidth="14.42578125" defaultRowHeight="15" customHeight="1" x14ac:dyDescent="0.25"/>
  <cols>
    <col min="1" max="1" width="12.140625" customWidth="1"/>
    <col min="2" max="2" width="23.140625" customWidth="1"/>
    <col min="3" max="3" width="20.5703125" customWidth="1"/>
    <col min="4" max="26" width="8.7109375" customWidth="1"/>
  </cols>
  <sheetData>
    <row r="1" spans="1:3" ht="14.25" customHeight="1" x14ac:dyDescent="0.25">
      <c r="A1" s="15" t="s">
        <v>5</v>
      </c>
      <c r="B1" s="16" t="s">
        <v>38</v>
      </c>
    </row>
    <row r="2" spans="1:3" ht="14.25" customHeight="1" x14ac:dyDescent="0.25">
      <c r="B2" s="17" t="s">
        <v>720</v>
      </c>
      <c r="C2" s="17" t="s">
        <v>721</v>
      </c>
    </row>
    <row r="3" spans="1:3" ht="14.25" customHeight="1" x14ac:dyDescent="0.25">
      <c r="A3" s="15" t="s">
        <v>715</v>
      </c>
      <c r="B3" s="16" t="s">
        <v>722</v>
      </c>
      <c r="C3" s="16" t="s">
        <v>723</v>
      </c>
    </row>
    <row r="4" spans="1:3" ht="14.25" customHeight="1" x14ac:dyDescent="0.25">
      <c r="A4" s="18" t="s">
        <v>716</v>
      </c>
      <c r="B4" s="16">
        <v>2</v>
      </c>
      <c r="C4" s="16">
        <v>62</v>
      </c>
    </row>
    <row r="5" spans="1:3" ht="14.25" customHeight="1" x14ac:dyDescent="0.25">
      <c r="A5" s="18" t="s">
        <v>717</v>
      </c>
      <c r="B5" s="16">
        <v>18</v>
      </c>
      <c r="C5" s="16">
        <v>52</v>
      </c>
    </row>
    <row r="6" spans="1:3" ht="14.25" customHeight="1" x14ac:dyDescent="0.25">
      <c r="A6" s="18" t="s">
        <v>718</v>
      </c>
      <c r="B6" s="16">
        <v>15</v>
      </c>
      <c r="C6" s="16">
        <v>56</v>
      </c>
    </row>
    <row r="7" spans="1:3" ht="14.25" customHeight="1" x14ac:dyDescent="0.25">
      <c r="A7" s="18" t="s">
        <v>719</v>
      </c>
      <c r="B7" s="16">
        <v>35</v>
      </c>
      <c r="C7" s="16">
        <v>170</v>
      </c>
    </row>
    <row r="8" spans="1:3" ht="14.25" customHeight="1" x14ac:dyDescent="0.25"/>
    <row r="9" spans="1:3" ht="14.25" customHeight="1" x14ac:dyDescent="0.25"/>
    <row r="10" spans="1:3" ht="14.25" customHeight="1" x14ac:dyDescent="0.25"/>
    <row r="11" spans="1:3" ht="14.25" customHeight="1" x14ac:dyDescent="0.25"/>
    <row r="12" spans="1:3" ht="14.25" customHeight="1" x14ac:dyDescent="0.25"/>
    <row r="13" spans="1:3" ht="14.25" customHeight="1" x14ac:dyDescent="0.25"/>
    <row r="14" spans="1:3" ht="14.25" customHeight="1" x14ac:dyDescent="0.25"/>
    <row r="15" spans="1:3" ht="14.25" customHeight="1" x14ac:dyDescent="0.25"/>
    <row r="16" spans="1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bookings (14)</vt:lpstr>
      <vt:lpstr>Totale Ospiti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yago uzquiano</dc:creator>
  <cp:lastModifiedBy>Developer</cp:lastModifiedBy>
  <dcterms:created xsi:type="dcterms:W3CDTF">2025-04-03T23:07:17Z</dcterms:created>
  <dcterms:modified xsi:type="dcterms:W3CDTF">2026-02-19T06:43:37Z</dcterms:modified>
</cp:coreProperties>
</file>